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Paul\Documents\EDGF\Documents\Updated 2025\"/>
    </mc:Choice>
  </mc:AlternateContent>
  <bookViews>
    <workbookView xWindow="0" yWindow="0" windowWidth="28800" windowHeight="12300"/>
  </bookViews>
  <sheets>
    <sheet name="Introduction" sheetId="1" r:id="rId1"/>
    <sheet name="Income" sheetId="2" r:id="rId2"/>
    <sheet name="Expenses" sheetId="3" r:id="rId3"/>
    <sheet name="Profit - Loss Summary" sheetId="4" r:id="rId4"/>
  </sheets>
  <definedNames>
    <definedName name="Combined">Introduction!$I$17:$I$22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7" i="3"/>
  <c r="G16" i="4"/>
  <c r="H14" i="4"/>
  <c r="G14" i="4"/>
  <c r="G12" i="4"/>
  <c r="G8" i="4"/>
  <c r="F5" i="4"/>
  <c r="C5" i="4"/>
  <c r="F4" i="4"/>
  <c r="C4" i="4"/>
  <c r="H9" i="3"/>
  <c r="G107" i="3"/>
  <c r="H107" i="3"/>
  <c r="G9" i="3"/>
  <c r="H103" i="3"/>
  <c r="H104" i="3"/>
  <c r="H105" i="3"/>
  <c r="H106" i="3"/>
  <c r="H102" i="3"/>
  <c r="G103" i="3"/>
  <c r="G104" i="3"/>
  <c r="G105" i="3"/>
  <c r="G106" i="3"/>
  <c r="G102" i="3"/>
  <c r="G100" i="3"/>
  <c r="E100" i="3"/>
  <c r="H94" i="3"/>
  <c r="H95" i="3"/>
  <c r="H96" i="3"/>
  <c r="H97" i="3"/>
  <c r="H93" i="3"/>
  <c r="G94" i="3"/>
  <c r="G95" i="3"/>
  <c r="G96" i="3"/>
  <c r="G97" i="3"/>
  <c r="G93" i="3"/>
  <c r="G91" i="3"/>
  <c r="E91" i="3"/>
  <c r="H86" i="3"/>
  <c r="H87" i="3"/>
  <c r="H88" i="3"/>
  <c r="H85" i="3"/>
  <c r="G87" i="3"/>
  <c r="G86" i="3"/>
  <c r="G88" i="3"/>
  <c r="G85" i="3"/>
  <c r="G83" i="3"/>
  <c r="E83" i="3"/>
  <c r="H74" i="3"/>
  <c r="H75" i="3"/>
  <c r="H76" i="3"/>
  <c r="H77" i="3"/>
  <c r="H78" i="3"/>
  <c r="H79" i="3"/>
  <c r="H80" i="3"/>
  <c r="H73" i="3"/>
  <c r="G74" i="3"/>
  <c r="G75" i="3"/>
  <c r="G76" i="3"/>
  <c r="G77" i="3"/>
  <c r="G78" i="3"/>
  <c r="G79" i="3"/>
  <c r="G80" i="3"/>
  <c r="G73" i="3"/>
  <c r="G71" i="3"/>
  <c r="E71" i="3"/>
  <c r="H63" i="3"/>
  <c r="H64" i="3"/>
  <c r="H65" i="3"/>
  <c r="H66" i="3"/>
  <c r="H67" i="3"/>
  <c r="H68" i="3"/>
  <c r="H62" i="3"/>
  <c r="G63" i="3"/>
  <c r="G64" i="3"/>
  <c r="G65" i="3"/>
  <c r="G66" i="3"/>
  <c r="G67" i="3"/>
  <c r="G68" i="3"/>
  <c r="G62" i="3"/>
  <c r="G60" i="3"/>
  <c r="E60" i="3"/>
  <c r="H54" i="3"/>
  <c r="H55" i="3"/>
  <c r="H56" i="3"/>
  <c r="H57" i="3"/>
  <c r="H53" i="3"/>
  <c r="G54" i="3"/>
  <c r="G55" i="3"/>
  <c r="G56" i="3"/>
  <c r="G57" i="3"/>
  <c r="G53" i="3"/>
  <c r="G51" i="3"/>
  <c r="E51" i="3"/>
  <c r="G89" i="3" l="1"/>
  <c r="H89" i="3"/>
  <c r="G98" i="3"/>
  <c r="H98" i="3"/>
  <c r="G69" i="3"/>
  <c r="H69" i="3"/>
  <c r="G81" i="3"/>
  <c r="H81" i="3"/>
  <c r="G58" i="3"/>
  <c r="H58" i="3"/>
  <c r="H38" i="3"/>
  <c r="H39" i="3"/>
  <c r="H40" i="3"/>
  <c r="H41" i="3"/>
  <c r="H42" i="3"/>
  <c r="H43" i="3"/>
  <c r="H44" i="3"/>
  <c r="H45" i="3"/>
  <c r="H46" i="3"/>
  <c r="H47" i="3"/>
  <c r="H48" i="3"/>
  <c r="H37" i="3"/>
  <c r="G38" i="3"/>
  <c r="G39" i="3"/>
  <c r="G40" i="3"/>
  <c r="G41" i="3"/>
  <c r="G42" i="3"/>
  <c r="G43" i="3"/>
  <c r="G44" i="3"/>
  <c r="G45" i="3"/>
  <c r="G46" i="3"/>
  <c r="G47" i="3"/>
  <c r="G48" i="3"/>
  <c r="G37" i="3"/>
  <c r="G35" i="3"/>
  <c r="E35" i="3"/>
  <c r="H29" i="3"/>
  <c r="H30" i="3"/>
  <c r="H31" i="3"/>
  <c r="H32" i="3"/>
  <c r="H28" i="3"/>
  <c r="G29" i="3"/>
  <c r="G30" i="3"/>
  <c r="G31" i="3"/>
  <c r="G32" i="3"/>
  <c r="G28" i="3"/>
  <c r="E26" i="3"/>
  <c r="G26" i="3"/>
  <c r="H14" i="3"/>
  <c r="H15" i="3"/>
  <c r="H16" i="3"/>
  <c r="H17" i="3"/>
  <c r="H18" i="3"/>
  <c r="H19" i="3"/>
  <c r="H20" i="3"/>
  <c r="H21" i="3"/>
  <c r="H22" i="3"/>
  <c r="H23" i="3"/>
  <c r="H13" i="3"/>
  <c r="G14" i="3"/>
  <c r="G15" i="3"/>
  <c r="G16" i="3"/>
  <c r="G17" i="3"/>
  <c r="G18" i="3"/>
  <c r="G19" i="3"/>
  <c r="G20" i="3"/>
  <c r="G21" i="3"/>
  <c r="G22" i="3"/>
  <c r="G23" i="3"/>
  <c r="G13" i="3"/>
  <c r="G11" i="3"/>
  <c r="E11" i="3"/>
  <c r="G8" i="3"/>
  <c r="F5" i="3"/>
  <c r="C5" i="3"/>
  <c r="F4" i="3"/>
  <c r="C4" i="3"/>
  <c r="H47" i="2"/>
  <c r="H48" i="2"/>
  <c r="H49" i="2"/>
  <c r="H50" i="2"/>
  <c r="H46" i="2"/>
  <c r="H51" i="2" s="1"/>
  <c r="G44" i="2"/>
  <c r="E44" i="2"/>
  <c r="H38" i="2"/>
  <c r="H39" i="2"/>
  <c r="H40" i="2"/>
  <c r="H41" i="2"/>
  <c r="H37" i="2"/>
  <c r="G35" i="2"/>
  <c r="E35" i="2"/>
  <c r="C4" i="2"/>
  <c r="G8" i="2"/>
  <c r="H23" i="2"/>
  <c r="H24" i="2"/>
  <c r="H25" i="2"/>
  <c r="H26" i="2"/>
  <c r="H27" i="2"/>
  <c r="H28" i="2"/>
  <c r="H29" i="2"/>
  <c r="H30" i="2"/>
  <c r="H31" i="2"/>
  <c r="H32" i="2"/>
  <c r="H22" i="2"/>
  <c r="G20" i="2"/>
  <c r="E20" i="2"/>
  <c r="E11" i="2"/>
  <c r="H14" i="2"/>
  <c r="H15" i="2"/>
  <c r="H16" i="2"/>
  <c r="H17" i="2"/>
  <c r="H13" i="2"/>
  <c r="F23" i="2"/>
  <c r="J23" i="2" s="1"/>
  <c r="F103" i="3" l="1"/>
  <c r="F102" i="3"/>
  <c r="F104" i="3"/>
  <c r="F106" i="3"/>
  <c r="F105" i="3"/>
  <c r="F87" i="3"/>
  <c r="J87" i="3" s="1"/>
  <c r="F94" i="3"/>
  <c r="F93" i="3"/>
  <c r="F97" i="3"/>
  <c r="F95" i="3"/>
  <c r="F96" i="3"/>
  <c r="I87" i="3"/>
  <c r="F88" i="3"/>
  <c r="F85" i="3"/>
  <c r="F86" i="3"/>
  <c r="F74" i="3"/>
  <c r="F78" i="3"/>
  <c r="F63" i="3"/>
  <c r="F67" i="3"/>
  <c r="F76" i="3"/>
  <c r="F73" i="3"/>
  <c r="F66" i="3"/>
  <c r="F75" i="3"/>
  <c r="F79" i="3"/>
  <c r="F64" i="3"/>
  <c r="F68" i="3"/>
  <c r="F80" i="3"/>
  <c r="F65" i="3"/>
  <c r="F62" i="3"/>
  <c r="F77" i="3"/>
  <c r="G33" i="3"/>
  <c r="G49" i="3"/>
  <c r="H49" i="3"/>
  <c r="F41" i="3"/>
  <c r="I41" i="3" s="1"/>
  <c r="F54" i="3"/>
  <c r="F53" i="3"/>
  <c r="F55" i="3"/>
  <c r="F56" i="3"/>
  <c r="F57" i="3"/>
  <c r="H33" i="3"/>
  <c r="G24" i="3"/>
  <c r="H24" i="3"/>
  <c r="F22" i="3"/>
  <c r="J22" i="3" s="1"/>
  <c r="J41" i="3"/>
  <c r="F17" i="3"/>
  <c r="F48" i="3"/>
  <c r="F44" i="3"/>
  <c r="F13" i="3"/>
  <c r="F16" i="3"/>
  <c r="F43" i="3"/>
  <c r="F39" i="3"/>
  <c r="F21" i="3"/>
  <c r="F31" i="3"/>
  <c r="F40" i="3"/>
  <c r="F20" i="3"/>
  <c r="F30" i="3"/>
  <c r="F47" i="3"/>
  <c r="F23" i="3"/>
  <c r="F19" i="3"/>
  <c r="F15" i="3"/>
  <c r="F28" i="3"/>
  <c r="F29" i="3"/>
  <c r="F46" i="3"/>
  <c r="F42" i="3"/>
  <c r="F38" i="3"/>
  <c r="F18" i="3"/>
  <c r="F14" i="3"/>
  <c r="F32" i="3"/>
  <c r="F37" i="3"/>
  <c r="F45" i="3"/>
  <c r="H42" i="2"/>
  <c r="F39" i="2"/>
  <c r="I39" i="2" s="1"/>
  <c r="F50" i="2"/>
  <c r="I50" i="2" s="1"/>
  <c r="F37" i="2"/>
  <c r="F38" i="2"/>
  <c r="F49" i="2"/>
  <c r="F41" i="2"/>
  <c r="F48" i="2"/>
  <c r="F40" i="2"/>
  <c r="F46" i="2"/>
  <c r="F47" i="2"/>
  <c r="F14" i="2"/>
  <c r="F32" i="2"/>
  <c r="J32" i="2" s="1"/>
  <c r="F13" i="2"/>
  <c r="J13" i="2"/>
  <c r="J17" i="2"/>
  <c r="F30" i="2"/>
  <c r="J30" i="2" s="1"/>
  <c r="F25" i="2"/>
  <c r="J25" i="2" s="1"/>
  <c r="F26" i="2"/>
  <c r="F17" i="2"/>
  <c r="J15" i="2"/>
  <c r="F29" i="2"/>
  <c r="J29" i="2" s="1"/>
  <c r="F24" i="2"/>
  <c r="J24" i="2" s="1"/>
  <c r="F16" i="2"/>
  <c r="J14" i="2"/>
  <c r="F22" i="2"/>
  <c r="J22" i="2" s="1"/>
  <c r="F28" i="2"/>
  <c r="J28" i="2" s="1"/>
  <c r="F15" i="2"/>
  <c r="J16" i="2"/>
  <c r="F31" i="2"/>
  <c r="F27" i="2"/>
  <c r="H33" i="2"/>
  <c r="I23" i="2"/>
  <c r="H18" i="2"/>
  <c r="H9" i="2" s="1"/>
  <c r="H10" i="4" s="1"/>
  <c r="H18" i="4" s="1"/>
  <c r="G11" i="2"/>
  <c r="I22" i="3" l="1"/>
  <c r="J50" i="2"/>
  <c r="I106" i="3"/>
  <c r="J106" i="3"/>
  <c r="J104" i="3"/>
  <c r="I104" i="3"/>
  <c r="J102" i="3"/>
  <c r="I102" i="3"/>
  <c r="J39" i="2"/>
  <c r="J105" i="3"/>
  <c r="I105" i="3"/>
  <c r="J103" i="3"/>
  <c r="I103" i="3"/>
  <c r="I97" i="3"/>
  <c r="J97" i="3"/>
  <c r="J93" i="3"/>
  <c r="I93" i="3"/>
  <c r="J96" i="3"/>
  <c r="I96" i="3"/>
  <c r="J94" i="3"/>
  <c r="I94" i="3"/>
  <c r="J95" i="3"/>
  <c r="I95" i="3"/>
  <c r="J86" i="3"/>
  <c r="I86" i="3"/>
  <c r="I85" i="3"/>
  <c r="J85" i="3"/>
  <c r="I88" i="3"/>
  <c r="J88" i="3"/>
  <c r="J80" i="3"/>
  <c r="I80" i="3"/>
  <c r="J75" i="3"/>
  <c r="I75" i="3"/>
  <c r="J67" i="3"/>
  <c r="I67" i="3"/>
  <c r="J77" i="3"/>
  <c r="I77" i="3"/>
  <c r="I68" i="3"/>
  <c r="J68" i="3"/>
  <c r="J66" i="3"/>
  <c r="I66" i="3"/>
  <c r="J63" i="3"/>
  <c r="I63" i="3"/>
  <c r="I62" i="3"/>
  <c r="J62" i="3"/>
  <c r="I64" i="3"/>
  <c r="J64" i="3"/>
  <c r="I73" i="3"/>
  <c r="J73" i="3"/>
  <c r="J78" i="3"/>
  <c r="I78" i="3"/>
  <c r="I65" i="3"/>
  <c r="J65" i="3"/>
  <c r="J79" i="3"/>
  <c r="I79" i="3"/>
  <c r="J76" i="3"/>
  <c r="I76" i="3"/>
  <c r="J74" i="3"/>
  <c r="I74" i="3"/>
  <c r="J53" i="3"/>
  <c r="I53" i="3"/>
  <c r="I57" i="3"/>
  <c r="J57" i="3"/>
  <c r="J54" i="3"/>
  <c r="I54" i="3"/>
  <c r="J55" i="3"/>
  <c r="I55" i="3"/>
  <c r="J56" i="3"/>
  <c r="I56" i="3"/>
  <c r="J28" i="3"/>
  <c r="I28" i="3"/>
  <c r="I31" i="3"/>
  <c r="J31" i="3"/>
  <c r="I16" i="3"/>
  <c r="J16" i="3"/>
  <c r="J42" i="3"/>
  <c r="I42" i="3"/>
  <c r="J30" i="3"/>
  <c r="I30" i="3"/>
  <c r="I13" i="3"/>
  <c r="J13" i="3"/>
  <c r="J14" i="3"/>
  <c r="I14" i="3"/>
  <c r="J46" i="3"/>
  <c r="I46" i="3"/>
  <c r="I19" i="3"/>
  <c r="J19" i="3"/>
  <c r="I20" i="3"/>
  <c r="J20" i="3"/>
  <c r="J39" i="3"/>
  <c r="I39" i="3"/>
  <c r="J44" i="3"/>
  <c r="I44" i="3"/>
  <c r="J37" i="3"/>
  <c r="I37" i="3"/>
  <c r="J38" i="3"/>
  <c r="I38" i="3"/>
  <c r="J47" i="3"/>
  <c r="I47" i="3"/>
  <c r="J32" i="3"/>
  <c r="I32" i="3"/>
  <c r="I15" i="3"/>
  <c r="J15" i="3"/>
  <c r="I21" i="3"/>
  <c r="J21" i="3"/>
  <c r="I17" i="3"/>
  <c r="J17" i="3"/>
  <c r="J45" i="3"/>
  <c r="I45" i="3"/>
  <c r="J18" i="3"/>
  <c r="I18" i="3"/>
  <c r="J29" i="3"/>
  <c r="I29" i="3"/>
  <c r="I23" i="3"/>
  <c r="J23" i="3"/>
  <c r="J40" i="3"/>
  <c r="I40" i="3"/>
  <c r="I43" i="3"/>
  <c r="J43" i="3"/>
  <c r="J48" i="3"/>
  <c r="I48" i="3"/>
  <c r="I32" i="2"/>
  <c r="I22" i="2"/>
  <c r="I30" i="2"/>
  <c r="I40" i="2"/>
  <c r="J40" i="2"/>
  <c r="J48" i="2"/>
  <c r="I48" i="2"/>
  <c r="J46" i="2"/>
  <c r="I46" i="2"/>
  <c r="I41" i="2"/>
  <c r="J41" i="2"/>
  <c r="J38" i="2"/>
  <c r="I38" i="2"/>
  <c r="J47" i="2"/>
  <c r="I47" i="2"/>
  <c r="I37" i="2"/>
  <c r="J37" i="2"/>
  <c r="J49" i="2"/>
  <c r="I49" i="2"/>
  <c r="I28" i="2"/>
  <c r="I29" i="2"/>
  <c r="I24" i="2"/>
  <c r="I25" i="2"/>
  <c r="J26" i="2"/>
  <c r="I26" i="2"/>
  <c r="J27" i="2"/>
  <c r="I27" i="2"/>
  <c r="J31" i="2"/>
  <c r="I31" i="2"/>
  <c r="I98" i="3" l="1"/>
  <c r="J98" i="3"/>
  <c r="J24" i="3"/>
  <c r="I24" i="3"/>
  <c r="J42" i="2"/>
  <c r="I42" i="2"/>
  <c r="I51" i="2"/>
  <c r="I33" i="2"/>
  <c r="F5" i="2"/>
  <c r="C5" i="2"/>
  <c r="F4" i="2"/>
  <c r="G31" i="2"/>
  <c r="G49" i="2"/>
  <c r="J69" i="3" l="1"/>
  <c r="I69" i="3"/>
  <c r="J89" i="3"/>
  <c r="I89" i="3"/>
  <c r="I81" i="3"/>
  <c r="J81" i="3"/>
  <c r="I49" i="3"/>
  <c r="I58" i="3"/>
  <c r="J49" i="3"/>
  <c r="J58" i="3"/>
  <c r="J33" i="3"/>
  <c r="I33" i="3"/>
  <c r="G14" i="2"/>
  <c r="I14" i="2" s="1"/>
  <c r="G17" i="2"/>
  <c r="I17" i="2" s="1"/>
  <c r="G47" i="2"/>
  <c r="G48" i="2"/>
  <c r="G50" i="2"/>
  <c r="G46" i="2"/>
  <c r="G38" i="2"/>
  <c r="G39" i="2"/>
  <c r="G40" i="2"/>
  <c r="G41" i="2"/>
  <c r="G37" i="2"/>
  <c r="G32" i="2"/>
  <c r="G30" i="2"/>
  <c r="G42" i="2" l="1"/>
  <c r="G51" i="2"/>
  <c r="J51" i="2"/>
  <c r="G13" i="2"/>
  <c r="G15" i="2"/>
  <c r="I15" i="2" s="1"/>
  <c r="G16" i="2"/>
  <c r="I16" i="2" s="1"/>
  <c r="G22" i="2"/>
  <c r="G23" i="2"/>
  <c r="G24" i="2"/>
  <c r="G25" i="2"/>
  <c r="G26" i="2"/>
  <c r="G27" i="2"/>
  <c r="G28" i="2"/>
  <c r="G29" i="2"/>
  <c r="J107" i="3" l="1"/>
  <c r="J9" i="3" s="1"/>
  <c r="J14" i="4" s="1"/>
  <c r="I13" i="2"/>
  <c r="I18" i="2" s="1"/>
  <c r="I9" i="2" s="1"/>
  <c r="I10" i="4" s="1"/>
  <c r="J18" i="2"/>
  <c r="J33" i="2"/>
  <c r="G33" i="2"/>
  <c r="G18" i="2"/>
  <c r="G9" i="2" s="1"/>
  <c r="G10" i="4" s="1"/>
  <c r="G18" i="4" s="1"/>
  <c r="J9" i="2" l="1"/>
  <c r="J10" i="4" s="1"/>
  <c r="J18" i="4" s="1"/>
  <c r="I107" i="3"/>
  <c r="I9" i="3" s="1"/>
  <c r="I14" i="4" s="1"/>
  <c r="I18" i="4" s="1"/>
</calcChain>
</file>

<file path=xl/sharedStrings.xml><?xml version="1.0" encoding="utf-8"?>
<sst xmlns="http://schemas.openxmlformats.org/spreadsheetml/2006/main" count="307" uniqueCount="131">
  <si>
    <t>INCOME</t>
  </si>
  <si>
    <t>TOTAL INCOME</t>
  </si>
  <si>
    <t>Players</t>
  </si>
  <si>
    <t>Estimated</t>
  </si>
  <si>
    <t>Actual</t>
  </si>
  <si>
    <t>Player Fee @</t>
  </si>
  <si>
    <t>Player Registration Fee @</t>
  </si>
  <si>
    <t>Non-Players @</t>
  </si>
  <si>
    <t>Sponsoring</t>
  </si>
  <si>
    <t>Titel Sponsor @</t>
  </si>
  <si>
    <t>Gold Sponsors @</t>
  </si>
  <si>
    <t>Silver Sponsors @</t>
  </si>
  <si>
    <t>Disc Golf Shops @</t>
  </si>
  <si>
    <t>CTP Sponsors @</t>
  </si>
  <si>
    <t>Hole-in-One Sponsors @</t>
  </si>
  <si>
    <t>Player Fee Juniors @</t>
  </si>
  <si>
    <t>Other @</t>
  </si>
  <si>
    <t>Hole Sponsors @</t>
  </si>
  <si>
    <t>Public Support Host City @</t>
  </si>
  <si>
    <t>Ticket Sales</t>
  </si>
  <si>
    <t>VIP Pass @</t>
  </si>
  <si>
    <t>Wednesday @</t>
  </si>
  <si>
    <t>Thursday @</t>
  </si>
  <si>
    <t>Friday @</t>
  </si>
  <si>
    <t>Saturday @</t>
  </si>
  <si>
    <t>Event Discs @</t>
  </si>
  <si>
    <t>Event Shirts @</t>
  </si>
  <si>
    <t>Event Caps @</t>
  </si>
  <si>
    <t>Total Income Players</t>
  </si>
  <si>
    <t>Total Income Sponsoring</t>
  </si>
  <si>
    <t>Total Income Ticket Sales</t>
  </si>
  <si>
    <t>Merchandising</t>
  </si>
  <si>
    <t>Total Income Merchandising</t>
  </si>
  <si>
    <t>Public Support Other @</t>
  </si>
  <si>
    <t>EVENT BUDGET</t>
  </si>
  <si>
    <t>TOTAL EXPENSES</t>
  </si>
  <si>
    <t>Rent</t>
  </si>
  <si>
    <t>Fees</t>
  </si>
  <si>
    <t>EXPENSES</t>
  </si>
  <si>
    <t>Course / Park area @</t>
  </si>
  <si>
    <t>Portable Toilets @</t>
  </si>
  <si>
    <t>Stage @</t>
  </si>
  <si>
    <t>EDGF Event Sanctioning Fee @</t>
  </si>
  <si>
    <t>EDGF Player Fee @</t>
  </si>
  <si>
    <t>PDGA Sanctioning Fee @</t>
  </si>
  <si>
    <t>Transport vehicle @</t>
  </si>
  <si>
    <t>Event Insurance @</t>
  </si>
  <si>
    <t>Big Screen for Live Broadcast @</t>
  </si>
  <si>
    <t>Country Flags (hand) @</t>
  </si>
  <si>
    <t>Country Flags (big) @</t>
  </si>
  <si>
    <t>Flag Posts (big) @</t>
  </si>
  <si>
    <t>Fences for crowd control @</t>
  </si>
  <si>
    <t>Communication (walkie-talkie) @</t>
  </si>
  <si>
    <t>Printing</t>
  </si>
  <si>
    <t>Hoddies @</t>
  </si>
  <si>
    <t>Total Expenses Merchandising</t>
  </si>
  <si>
    <t>Total Expenses Fees</t>
  </si>
  <si>
    <t>Total Expenses Rent</t>
  </si>
  <si>
    <t>Info Signs @</t>
  </si>
  <si>
    <t>Volunteer Shirts @</t>
  </si>
  <si>
    <t>LOC Poloshirts @</t>
  </si>
  <si>
    <t>Volunteer &amp; LOC Caps @</t>
  </si>
  <si>
    <t>Tags, Lanyards players, staff, etc. @</t>
  </si>
  <si>
    <t>Tee-Signs @</t>
  </si>
  <si>
    <t>Caddie Books @</t>
  </si>
  <si>
    <t>Info-Flyer Spectators @</t>
  </si>
  <si>
    <t>Basket Stickers magnetic @</t>
  </si>
  <si>
    <t>Basket Flags @</t>
  </si>
  <si>
    <t>Event Banners @</t>
  </si>
  <si>
    <t>Total Expenses Printing</t>
  </si>
  <si>
    <t>Media Sponsor @</t>
  </si>
  <si>
    <t>Course</t>
  </si>
  <si>
    <t>Additional Tee Carpets @</t>
  </si>
  <si>
    <t>OB-Stacks @</t>
  </si>
  <si>
    <t>Next Tee Signs @</t>
  </si>
  <si>
    <t>Other Signs (Mando, Trop-Zone) @</t>
  </si>
  <si>
    <t>Water Tanks @</t>
  </si>
  <si>
    <t>OB Line Paint @</t>
  </si>
  <si>
    <t>Total Expenses Course</t>
  </si>
  <si>
    <t>Paid Labor</t>
  </si>
  <si>
    <t>Event Organizer @</t>
  </si>
  <si>
    <t>Parking Attendants @</t>
  </si>
  <si>
    <t>Health, Safety, Red Cross @</t>
  </si>
  <si>
    <t>Shuttle to/from player hotel @</t>
  </si>
  <si>
    <t>EDGF Representative @</t>
  </si>
  <si>
    <t>Total Expenses Labor</t>
  </si>
  <si>
    <t>Food &amp; Beverage</t>
  </si>
  <si>
    <t>VIP, Guests (Final day) @</t>
  </si>
  <si>
    <t>Apéro Opening Ceremony @</t>
  </si>
  <si>
    <t>Total Expenses Food &amp; Beverage</t>
  </si>
  <si>
    <t>Side Events</t>
  </si>
  <si>
    <t>Excursion @</t>
  </si>
  <si>
    <t>Players Party @</t>
  </si>
  <si>
    <t>Total Expenses Side Events</t>
  </si>
  <si>
    <t>Team Captains Meeting @</t>
  </si>
  <si>
    <t>EDGF Meeting @</t>
  </si>
  <si>
    <t>Prizes</t>
  </si>
  <si>
    <t>Total Expenses Prizes</t>
  </si>
  <si>
    <t xml:space="preserve">Added Cash@ </t>
  </si>
  <si>
    <t>Juniors @</t>
  </si>
  <si>
    <t>Special Trophies @</t>
  </si>
  <si>
    <t>Flowers (Women) @</t>
  </si>
  <si>
    <t>Estimate</t>
  </si>
  <si>
    <t>Instructions</t>
  </si>
  <si>
    <t>2027</t>
  </si>
  <si>
    <t>SEK</t>
  </si>
  <si>
    <t>Sweden</t>
  </si>
  <si>
    <t>Euro</t>
  </si>
  <si>
    <t>Price Unit</t>
  </si>
  <si>
    <t>EDGC/EJDGC</t>
  </si>
  <si>
    <t>Event:</t>
  </si>
  <si>
    <t>Place:</t>
  </si>
  <si>
    <t>Year:</t>
  </si>
  <si>
    <t>Country:</t>
  </si>
  <si>
    <t>Event Name:</t>
  </si>
  <si>
    <t>Local Currency:</t>
  </si>
  <si>
    <t>Exchange rate see here: https://themoneyconverter.com</t>
  </si>
  <si>
    <t>Exchange rate to €</t>
  </si>
  <si>
    <t>Stockholm</t>
  </si>
  <si>
    <t>Staff @</t>
  </si>
  <si>
    <t xml:space="preserve">Fill in the cells "Estimated" and "Actual" (number of items) and Cell "Price Unit" (local currency) </t>
  </si>
  <si>
    <t>The calculation of all the rest of the fields is done automatically.</t>
  </si>
  <si>
    <t>PROFIT-LOSS</t>
  </si>
  <si>
    <t>PROFIT OR LOSS</t>
  </si>
  <si>
    <t>(do not change)</t>
  </si>
  <si>
    <r>
      <t xml:space="preserve">Change field above </t>
    </r>
    <r>
      <rPr>
        <b/>
        <sz val="12"/>
        <color rgb="FFFF0000"/>
        <rFont val="Calibri"/>
        <family val="2"/>
        <scheme val="minor"/>
      </rPr>
      <t>(RED)</t>
    </r>
    <r>
      <rPr>
        <sz val="12"/>
        <color theme="1"/>
        <rFont val="Calibri"/>
        <family val="2"/>
        <scheme val="minor"/>
      </rPr>
      <t xml:space="preserve"> accordingly.</t>
    </r>
  </si>
  <si>
    <r>
      <t xml:space="preserve">If you copy/past the rate from the website, make sure that the format is correct. Use </t>
    </r>
    <r>
      <rPr>
        <sz val="12"/>
        <color rgb="FFFF0000"/>
        <rFont val="Calibri"/>
        <family val="2"/>
        <scheme val="minor"/>
      </rPr>
      <t>"."</t>
    </r>
    <r>
      <rPr>
        <sz val="12"/>
        <color theme="1"/>
        <rFont val="Calibri"/>
        <family val="2"/>
        <scheme val="minor"/>
      </rPr>
      <t xml:space="preserve"> not ","</t>
    </r>
  </si>
  <si>
    <t>Event name (select), Year, City, Country, Currency and Exchange rate from above will automatically show in other tabels.</t>
  </si>
  <si>
    <t>We have password-protected the tabels. Ifg you need to add additional lines, let us know.</t>
  </si>
  <si>
    <t>The tables Income, Expenses and Profit-Loss Summary showing Local currency and Euros,</t>
  </si>
  <si>
    <t>and gives you the possibility for an Estimated and Actual Budget / Costs Calculation.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</si>
</sst>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[$€-2]\ * #,##0.00_ ;_ [$€-2]\ * \-#,##0.00_ ;_ [$€-2]\ * &quot;-&quot;??_ ;_ @_ "/>
    <numFmt numFmtId="171" formatCode="0.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0" borderId="0" xfId="0" applyFont="1"/>
    <xf numFmtId="0" fontId="8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" fontId="0" fillId="0" borderId="0" xfId="0" applyNumberFormat="1"/>
    <xf numFmtId="2" fontId="0" fillId="0" borderId="0" xfId="1" applyNumberFormat="1" applyFont="1"/>
    <xf numFmtId="0" fontId="5" fillId="7" borderId="3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3" fontId="10" fillId="0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43" fontId="5" fillId="7" borderId="1" xfId="1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 vertical="center"/>
    </xf>
    <xf numFmtId="49" fontId="12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3" fillId="6" borderId="3" xfId="0" applyFont="1" applyFill="1" applyBorder="1" applyAlignment="1" applyProtection="1">
      <alignment horizontal="left"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0" fontId="13" fillId="6" borderId="5" xfId="0" applyFont="1" applyFill="1" applyBorder="1" applyAlignment="1" applyProtection="1">
      <alignment horizontal="left" vertical="center"/>
      <protection locked="0"/>
    </xf>
    <xf numFmtId="49" fontId="13" fillId="6" borderId="3" xfId="0" applyNumberFormat="1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horizontal="left" vertical="center"/>
      <protection locked="0"/>
    </xf>
    <xf numFmtId="49" fontId="13" fillId="6" borderId="5" xfId="0" applyNumberFormat="1" applyFont="1" applyFill="1" applyBorder="1" applyAlignment="1" applyProtection="1">
      <alignment horizontal="left" vertical="center"/>
      <protection locked="0"/>
    </xf>
    <xf numFmtId="171" fontId="13" fillId="6" borderId="3" xfId="0" applyNumberFormat="1" applyFont="1" applyFill="1" applyBorder="1" applyAlignment="1" applyProtection="1">
      <alignment horizontal="center" vertical="center"/>
      <protection locked="0"/>
    </xf>
    <xf numFmtId="171" fontId="13" fillId="6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43" fontId="2" fillId="7" borderId="1" xfId="1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64" fontId="11" fillId="0" borderId="4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164" fontId="11" fillId="0" borderId="7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43" fontId="2" fillId="7" borderId="5" xfId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14" fillId="0" borderId="0" xfId="0" applyFont="1"/>
    <xf numFmtId="0" fontId="0" fillId="0" borderId="0" xfId="0" applyProtection="1">
      <protection locked="0"/>
    </xf>
    <xf numFmtId="0" fontId="5" fillId="7" borderId="3" xfId="0" applyFont="1" applyFill="1" applyBorder="1" applyAlignment="1" applyProtection="1">
      <alignment horizontal="left" vertical="center"/>
    </xf>
    <xf numFmtId="0" fontId="5" fillId="7" borderId="4" xfId="0" applyFont="1" applyFill="1" applyBorder="1" applyAlignment="1" applyProtection="1">
      <alignment horizontal="left" vertical="center"/>
    </xf>
    <xf numFmtId="0" fontId="5" fillId="7" borderId="5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>
      <alignment horizontal="right" vertical="center"/>
    </xf>
    <xf numFmtId="0" fontId="10" fillId="6" borderId="1" xfId="0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right" vertical="center"/>
      <protection locked="0"/>
    </xf>
    <xf numFmtId="43" fontId="19" fillId="0" borderId="1" xfId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43" fontId="19" fillId="0" borderId="1" xfId="1" applyFont="1" applyBorder="1" applyAlignment="1" applyProtection="1">
      <alignment vertical="center"/>
      <protection locked="0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43" fontId="11" fillId="4" borderId="1" xfId="1" applyFont="1" applyFill="1" applyBorder="1" applyAlignment="1">
      <alignment vertical="center"/>
    </xf>
    <xf numFmtId="0" fontId="17" fillId="8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7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43" fontId="11" fillId="5" borderId="1" xfId="1" applyFont="1" applyFill="1" applyBorder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/>
    </xf>
    <xf numFmtId="0" fontId="11" fillId="8" borderId="8" xfId="0" applyFont="1" applyFill="1" applyBorder="1" applyAlignment="1">
      <alignment horizontal="left" vertical="center"/>
    </xf>
    <xf numFmtId="0" fontId="11" fillId="8" borderId="11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left" vertical="center"/>
    </xf>
    <xf numFmtId="0" fontId="11" fillId="9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2">
    <dxf>
      <font>
        <color theme="9" tint="-0.24994659260841701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workbookViewId="0">
      <selection activeCell="C4" sqref="C4:H4"/>
    </sheetView>
  </sheetViews>
  <sheetFormatPr baseColWidth="10" defaultRowHeight="15" x14ac:dyDescent="0.25"/>
  <cols>
    <col min="1" max="1" width="4.28515625" customWidth="1"/>
    <col min="2" max="2" width="26.85546875" customWidth="1"/>
    <col min="3" max="3" width="12.140625" customWidth="1"/>
    <col min="4" max="4" width="12" customWidth="1"/>
    <col min="7" max="7" width="16.42578125" bestFit="1" customWidth="1"/>
  </cols>
  <sheetData>
    <row r="2" spans="2:8" s="1" customFormat="1" ht="33.75" customHeight="1" x14ac:dyDescent="0.25">
      <c r="B2" s="46" t="s">
        <v>34</v>
      </c>
      <c r="C2" s="28"/>
      <c r="D2" s="28"/>
      <c r="E2" s="28"/>
      <c r="F2" s="28"/>
      <c r="G2" s="28"/>
      <c r="H2" s="28"/>
    </row>
    <row r="4" spans="2:8" s="1" customFormat="1" ht="30.75" customHeight="1" x14ac:dyDescent="0.25">
      <c r="B4" s="36" t="s">
        <v>114</v>
      </c>
      <c r="C4" s="38" t="s">
        <v>109</v>
      </c>
      <c r="D4" s="39"/>
      <c r="E4" s="39"/>
      <c r="F4" s="39"/>
      <c r="G4" s="39"/>
      <c r="H4" s="40"/>
    </row>
    <row r="5" spans="2:8" s="1" customFormat="1" ht="30.75" customHeight="1" x14ac:dyDescent="0.25">
      <c r="B5" s="36" t="s">
        <v>112</v>
      </c>
      <c r="C5" s="41" t="s">
        <v>104</v>
      </c>
      <c r="D5" s="42"/>
      <c r="E5" s="42"/>
      <c r="F5" s="42"/>
      <c r="G5" s="42"/>
      <c r="H5" s="43"/>
    </row>
    <row r="6" spans="2:8" s="1" customFormat="1" ht="30.75" customHeight="1" x14ac:dyDescent="0.25">
      <c r="B6" s="36" t="s">
        <v>111</v>
      </c>
      <c r="C6" s="38" t="s">
        <v>118</v>
      </c>
      <c r="D6" s="39"/>
      <c r="E6" s="39"/>
      <c r="F6" s="39"/>
      <c r="G6" s="39"/>
      <c r="H6" s="40"/>
    </row>
    <row r="7" spans="2:8" s="1" customFormat="1" ht="30.75" customHeight="1" x14ac:dyDescent="0.25">
      <c r="B7" s="36" t="s">
        <v>113</v>
      </c>
      <c r="C7" s="38" t="s">
        <v>106</v>
      </c>
      <c r="D7" s="39"/>
      <c r="E7" s="39"/>
      <c r="F7" s="39"/>
      <c r="G7" s="39"/>
      <c r="H7" s="40"/>
    </row>
    <row r="8" spans="2:8" s="1" customFormat="1" ht="30.75" customHeight="1" x14ac:dyDescent="0.25">
      <c r="B8" s="36" t="s">
        <v>115</v>
      </c>
      <c r="C8" s="38" t="s">
        <v>105</v>
      </c>
      <c r="D8" s="40"/>
      <c r="E8" s="36" t="s">
        <v>117</v>
      </c>
      <c r="F8" s="37"/>
      <c r="G8" s="44">
        <v>9.0804253000000001E-2</v>
      </c>
      <c r="H8" s="45"/>
    </row>
    <row r="10" spans="2:8" x14ac:dyDescent="0.25">
      <c r="B10" s="29"/>
      <c r="C10" s="29"/>
      <c r="D10" s="29"/>
      <c r="E10" s="29"/>
      <c r="F10" s="29"/>
      <c r="G10" s="29"/>
      <c r="H10" s="29"/>
    </row>
    <row r="11" spans="2:8" ht="18.75" x14ac:dyDescent="0.3">
      <c r="B11" s="5" t="s">
        <v>103</v>
      </c>
      <c r="F11" s="77"/>
    </row>
    <row r="13" spans="2:8" s="75" customFormat="1" ht="15.75" x14ac:dyDescent="0.25">
      <c r="B13" s="75" t="s">
        <v>127</v>
      </c>
    </row>
    <row r="14" spans="2:8" s="75" customFormat="1" ht="15.75" x14ac:dyDescent="0.25">
      <c r="B14" s="75" t="s">
        <v>125</v>
      </c>
    </row>
    <row r="15" spans="2:8" s="75" customFormat="1" ht="15.75" x14ac:dyDescent="0.25"/>
    <row r="16" spans="2:8" s="75" customFormat="1" ht="15.75" x14ac:dyDescent="0.25">
      <c r="B16" s="75" t="s">
        <v>116</v>
      </c>
    </row>
    <row r="17" spans="2:8" s="75" customFormat="1" ht="15.75" x14ac:dyDescent="0.25">
      <c r="B17" s="75" t="s">
        <v>126</v>
      </c>
    </row>
    <row r="18" spans="2:8" s="75" customFormat="1" ht="15.75" x14ac:dyDescent="0.25"/>
    <row r="19" spans="2:8" s="75" customFormat="1" ht="15.75" x14ac:dyDescent="0.25">
      <c r="B19" s="75" t="s">
        <v>129</v>
      </c>
    </row>
    <row r="20" spans="2:8" s="75" customFormat="1" ht="15.75" x14ac:dyDescent="0.25">
      <c r="B20" s="75" t="s">
        <v>130</v>
      </c>
    </row>
    <row r="21" spans="2:8" s="75" customFormat="1" ht="15.75" x14ac:dyDescent="0.25"/>
    <row r="22" spans="2:8" s="75" customFormat="1" ht="15.75" x14ac:dyDescent="0.25">
      <c r="B22" s="75" t="s">
        <v>120</v>
      </c>
    </row>
    <row r="23" spans="2:8" s="75" customFormat="1" ht="15.75" x14ac:dyDescent="0.25">
      <c r="B23" s="75" t="s">
        <v>121</v>
      </c>
    </row>
    <row r="24" spans="2:8" s="75" customFormat="1" ht="15.75" x14ac:dyDescent="0.25">
      <c r="B24" s="76" t="s">
        <v>128</v>
      </c>
    </row>
    <row r="25" spans="2:8" s="75" customFormat="1" ht="15.75" x14ac:dyDescent="0.25">
      <c r="B25" s="76"/>
    </row>
    <row r="26" spans="2:8" s="75" customFormat="1" ht="15.75" x14ac:dyDescent="0.25"/>
    <row r="27" spans="2:8" s="75" customFormat="1" ht="15.75" x14ac:dyDescent="0.25"/>
    <row r="28" spans="2:8" s="75" customFormat="1" ht="15.75" x14ac:dyDescent="0.25"/>
    <row r="30" spans="2:8" x14ac:dyDescent="0.25">
      <c r="B30" s="4"/>
    </row>
    <row r="31" spans="2:8" x14ac:dyDescent="0.25">
      <c r="D31" s="4"/>
      <c r="E31" s="4"/>
      <c r="F31" s="4"/>
      <c r="G31" s="4"/>
      <c r="H31" s="4"/>
    </row>
    <row r="32" spans="2:8" x14ac:dyDescent="0.25">
      <c r="D32" s="10"/>
    </row>
    <row r="33" spans="4:4" x14ac:dyDescent="0.25">
      <c r="D33" s="11"/>
    </row>
    <row r="34" spans="4:4" x14ac:dyDescent="0.25">
      <c r="D34" s="9"/>
    </row>
  </sheetData>
  <sheetProtection algorithmName="SHA-512" hashValue="P2PsoxAG7O8s5FSQae01coS7pmIRc1I7sUBYwUCsagSNVD4hsH31rcMDOTFUfiKXXv7w4rGUPioyilj6wLQ28w==" saltValue="0UwZIQ9/AqrtBq7N8Pf4MA==" spinCount="100000" sheet="1" objects="1" scenarios="1" selectLockedCells="1"/>
  <mergeCells count="6">
    <mergeCell ref="C8:D8"/>
    <mergeCell ref="G8:H8"/>
    <mergeCell ref="C7:H7"/>
    <mergeCell ref="C4:H4"/>
    <mergeCell ref="C5:H5"/>
    <mergeCell ref="C6:H6"/>
  </mergeCells>
  <dataValidations count="2">
    <dataValidation type="list" allowBlank="1" showInputMessage="1" showErrorMessage="1" sqref="I17:I22">
      <formula1>"EDGC/EJDGC, EMDGC, Combined"</formula1>
    </dataValidation>
    <dataValidation type="list" allowBlank="1" showInputMessage="1" showErrorMessage="1" sqref="C4:H4">
      <formula1>"EDGC/EJDGC, EMDGC, EDGC/EJDGC + EMDGC"</formula1>
    </dataValidation>
  </dataValidation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1"/>
  <sheetViews>
    <sheetView showGridLines="0" workbookViewId="0">
      <selection activeCell="B13" sqref="B13"/>
    </sheetView>
  </sheetViews>
  <sheetFormatPr baseColWidth="10" defaultRowHeight="15" x14ac:dyDescent="0.25"/>
  <cols>
    <col min="1" max="1" width="4.28515625" customWidth="1"/>
    <col min="4" max="4" width="36.5703125" customWidth="1"/>
    <col min="5" max="6" width="14.7109375" customWidth="1"/>
    <col min="7" max="10" width="16.7109375" customWidth="1"/>
  </cols>
  <sheetData>
    <row r="2" spans="2:10" s="1" customFormat="1" ht="31.5" x14ac:dyDescent="0.25">
      <c r="B2" s="46" t="s">
        <v>34</v>
      </c>
      <c r="C2" s="28"/>
      <c r="D2" s="28"/>
      <c r="E2" s="28"/>
      <c r="F2" s="28"/>
      <c r="G2" s="28"/>
      <c r="H2" s="28"/>
    </row>
    <row r="3" spans="2:10" s="24" customFormat="1" ht="26.25" x14ac:dyDescent="0.25">
      <c r="B3" s="27"/>
      <c r="C3" s="28"/>
      <c r="D3" s="28"/>
      <c r="E3" s="28"/>
      <c r="F3" s="28"/>
      <c r="G3" s="28"/>
      <c r="H3" s="28"/>
      <c r="I3" s="28"/>
      <c r="J3" s="28"/>
    </row>
    <row r="4" spans="2:10" s="1" customFormat="1" ht="18.75" x14ac:dyDescent="0.25">
      <c r="B4" s="33" t="s">
        <v>110</v>
      </c>
      <c r="C4" s="34" t="str">
        <f>Introduction!C4</f>
        <v>EDGC/EJDGC</v>
      </c>
      <c r="D4" s="34"/>
      <c r="E4" s="33" t="s">
        <v>112</v>
      </c>
      <c r="F4" s="35" t="str">
        <f>Introduction!C5</f>
        <v>2027</v>
      </c>
      <c r="G4" s="35"/>
      <c r="H4" s="35"/>
      <c r="I4" s="100" t="s">
        <v>0</v>
      </c>
      <c r="J4" s="100"/>
    </row>
    <row r="5" spans="2:10" s="1" customFormat="1" ht="18.75" x14ac:dyDescent="0.25">
      <c r="B5" s="33" t="s">
        <v>111</v>
      </c>
      <c r="C5" s="34" t="str">
        <f>Introduction!C6</f>
        <v>Stockholm</v>
      </c>
      <c r="D5" s="34"/>
      <c r="E5" s="33" t="s">
        <v>113</v>
      </c>
      <c r="F5" s="34" t="str">
        <f>Introduction!C7</f>
        <v>Sweden</v>
      </c>
      <c r="G5" s="34"/>
      <c r="H5" s="34"/>
      <c r="I5" s="100"/>
      <c r="J5" s="100"/>
    </row>
    <row r="7" spans="2:10" s="1" customFormat="1" ht="21" x14ac:dyDescent="0.25">
      <c r="B7" s="30"/>
      <c r="D7" s="6"/>
      <c r="E7" s="7"/>
      <c r="G7" s="6"/>
      <c r="I7" s="73"/>
      <c r="J7" s="88">
        <f>Introduction!G8</f>
        <v>9.0804253000000001E-2</v>
      </c>
    </row>
    <row r="8" spans="2:10" s="1" customFormat="1" x14ac:dyDescent="0.25">
      <c r="B8" s="92" t="s">
        <v>1</v>
      </c>
      <c r="C8" s="93"/>
      <c r="D8" s="93"/>
      <c r="E8" s="93"/>
      <c r="F8" s="94"/>
      <c r="G8" s="95" t="str">
        <f>Introduction!C8</f>
        <v>SEK</v>
      </c>
      <c r="H8" s="95"/>
      <c r="I8" s="95" t="s">
        <v>107</v>
      </c>
      <c r="J8" s="95"/>
    </row>
    <row r="9" spans="2:10" s="1" customFormat="1" ht="15.75" x14ac:dyDescent="0.25">
      <c r="B9" s="96"/>
      <c r="C9" s="97"/>
      <c r="D9" s="97"/>
      <c r="E9" s="97"/>
      <c r="F9" s="98"/>
      <c r="G9" s="99">
        <f>G18+G33+G42+G51</f>
        <v>1045000</v>
      </c>
      <c r="H9" s="99">
        <f t="shared" ref="H9:J9" si="0">H18+H33+H42+H51</f>
        <v>1020000</v>
      </c>
      <c r="I9" s="99">
        <f t="shared" si="0"/>
        <v>94890.444384999995</v>
      </c>
      <c r="J9" s="99">
        <f t="shared" si="0"/>
        <v>92620.338060000009</v>
      </c>
    </row>
    <row r="10" spans="2:10" s="1" customFormat="1" ht="18.75" customHeight="1" x14ac:dyDescent="0.25">
      <c r="B10" s="61"/>
      <c r="C10" s="61"/>
      <c r="D10" s="61"/>
      <c r="E10" s="61"/>
      <c r="F10" s="61"/>
      <c r="G10" s="62"/>
      <c r="H10" s="62"/>
      <c r="I10" s="62"/>
      <c r="J10" s="62"/>
    </row>
    <row r="11" spans="2:10" s="1" customFormat="1" ht="18.75" customHeight="1" x14ac:dyDescent="0.25">
      <c r="B11" s="78" t="s">
        <v>2</v>
      </c>
      <c r="C11" s="79"/>
      <c r="D11" s="80"/>
      <c r="E11" s="19" t="str">
        <f>Introduction!C8</f>
        <v>SEK</v>
      </c>
      <c r="F11" s="19" t="s">
        <v>107</v>
      </c>
      <c r="G11" s="31" t="str">
        <f>Introduction!C8</f>
        <v>SEK</v>
      </c>
      <c r="H11" s="31"/>
      <c r="I11" s="31" t="s">
        <v>107</v>
      </c>
      <c r="J11" s="31"/>
    </row>
    <row r="12" spans="2:10" s="1" customFormat="1" ht="18.75" customHeight="1" x14ac:dyDescent="0.25">
      <c r="B12" s="81" t="s">
        <v>3</v>
      </c>
      <c r="C12" s="81" t="s">
        <v>4</v>
      </c>
      <c r="D12" s="82"/>
      <c r="E12" s="83" t="s">
        <v>108</v>
      </c>
      <c r="F12" s="84" t="s">
        <v>108</v>
      </c>
      <c r="G12" s="83" t="s">
        <v>3</v>
      </c>
      <c r="H12" s="83" t="s">
        <v>4</v>
      </c>
      <c r="I12" s="83" t="s">
        <v>3</v>
      </c>
      <c r="J12" s="83" t="s">
        <v>4</v>
      </c>
    </row>
    <row r="13" spans="2:10" s="1" customFormat="1" ht="18.75" customHeight="1" x14ac:dyDescent="0.25">
      <c r="B13" s="85">
        <v>130</v>
      </c>
      <c r="C13" s="85">
        <v>130</v>
      </c>
      <c r="D13" s="86" t="s">
        <v>5</v>
      </c>
      <c r="E13" s="87">
        <v>2000</v>
      </c>
      <c r="F13" s="25">
        <f>E13*J$7</f>
        <v>181.60850600000001</v>
      </c>
      <c r="G13" s="25">
        <f>B13*E13</f>
        <v>260000</v>
      </c>
      <c r="H13" s="25">
        <f>C13*E13</f>
        <v>260000</v>
      </c>
      <c r="I13" s="25">
        <f>G13*J$7</f>
        <v>23609.105780000002</v>
      </c>
      <c r="J13" s="25">
        <f>H13*J$7</f>
        <v>23609.105780000002</v>
      </c>
    </row>
    <row r="14" spans="2:10" s="1" customFormat="1" ht="18.75" customHeight="1" x14ac:dyDescent="0.25">
      <c r="B14" s="85">
        <v>50</v>
      </c>
      <c r="C14" s="85">
        <v>50</v>
      </c>
      <c r="D14" s="86" t="s">
        <v>15</v>
      </c>
      <c r="E14" s="87">
        <v>1500</v>
      </c>
      <c r="F14" s="25">
        <f>E14*J$7</f>
        <v>136.2063795</v>
      </c>
      <c r="G14" s="25">
        <f>B14*E14</f>
        <v>75000</v>
      </c>
      <c r="H14" s="25">
        <f t="shared" ref="H14:H17" si="1">C14*E14</f>
        <v>75000</v>
      </c>
      <c r="I14" s="25">
        <f>G14*J$7</f>
        <v>6810.3189750000001</v>
      </c>
      <c r="J14" s="25">
        <f>H14*J$7</f>
        <v>6810.3189750000001</v>
      </c>
    </row>
    <row r="15" spans="2:10" s="1" customFormat="1" ht="18.75" customHeight="1" x14ac:dyDescent="0.25">
      <c r="B15" s="85">
        <v>180</v>
      </c>
      <c r="C15" s="85">
        <v>180</v>
      </c>
      <c r="D15" s="86" t="s">
        <v>6</v>
      </c>
      <c r="E15" s="87">
        <v>200</v>
      </c>
      <c r="F15" s="25">
        <f>E15*J$7</f>
        <v>18.1608506</v>
      </c>
      <c r="G15" s="25">
        <f>B15*E15</f>
        <v>36000</v>
      </c>
      <c r="H15" s="25">
        <f t="shared" si="1"/>
        <v>36000</v>
      </c>
      <c r="I15" s="25">
        <f>G15*J$7</f>
        <v>3268.9531080000002</v>
      </c>
      <c r="J15" s="25">
        <f>H15*J$7</f>
        <v>3268.9531080000002</v>
      </c>
    </row>
    <row r="16" spans="2:10" s="1" customFormat="1" ht="18.75" customHeight="1" x14ac:dyDescent="0.25">
      <c r="B16" s="85">
        <v>50</v>
      </c>
      <c r="C16" s="85">
        <v>50</v>
      </c>
      <c r="D16" s="86" t="s">
        <v>7</v>
      </c>
      <c r="E16" s="87">
        <v>200</v>
      </c>
      <c r="F16" s="25">
        <f>E16*J$7</f>
        <v>18.1608506</v>
      </c>
      <c r="G16" s="25">
        <f>B16*E16</f>
        <v>10000</v>
      </c>
      <c r="H16" s="25">
        <f t="shared" si="1"/>
        <v>10000</v>
      </c>
      <c r="I16" s="25">
        <f>G16*J$7</f>
        <v>908.04253000000006</v>
      </c>
      <c r="J16" s="25">
        <f>H16*J$7</f>
        <v>908.04253000000006</v>
      </c>
    </row>
    <row r="17" spans="2:10" s="1" customFormat="1" ht="18.75" customHeight="1" x14ac:dyDescent="0.25">
      <c r="B17" s="85">
        <v>1</v>
      </c>
      <c r="C17" s="85">
        <v>1</v>
      </c>
      <c r="D17" s="86" t="s">
        <v>16</v>
      </c>
      <c r="E17" s="87">
        <v>500</v>
      </c>
      <c r="F17" s="25">
        <f>E17*J$7</f>
        <v>45.402126500000001</v>
      </c>
      <c r="G17" s="25">
        <f>B17*E17</f>
        <v>500</v>
      </c>
      <c r="H17" s="25">
        <f t="shared" si="1"/>
        <v>500</v>
      </c>
      <c r="I17" s="25">
        <f>G17*J$7</f>
        <v>45.402126500000001</v>
      </c>
      <c r="J17" s="25">
        <f>H17*J$7</f>
        <v>45.402126500000001</v>
      </c>
    </row>
    <row r="18" spans="2:10" s="1" customFormat="1" ht="18.75" customHeight="1" x14ac:dyDescent="0.25">
      <c r="B18" s="78" t="s">
        <v>28</v>
      </c>
      <c r="C18" s="79"/>
      <c r="D18" s="79"/>
      <c r="E18" s="79"/>
      <c r="F18" s="80"/>
      <c r="G18" s="32">
        <f>SUM(G13:G17)</f>
        <v>381500</v>
      </c>
      <c r="H18" s="32">
        <f>SUM(H13:H17)</f>
        <v>381500</v>
      </c>
      <c r="I18" s="32">
        <f>SUM(I13:I17)</f>
        <v>34641.822519499998</v>
      </c>
      <c r="J18" s="32">
        <f>SUM(J13:J17)</f>
        <v>34641.822519499998</v>
      </c>
    </row>
    <row r="19" spans="2:10" s="1" customFormat="1" ht="18.75" customHeight="1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s="1" customFormat="1" ht="18.75" customHeight="1" x14ac:dyDescent="0.25">
      <c r="B20" s="12" t="s">
        <v>8</v>
      </c>
      <c r="C20" s="13"/>
      <c r="D20" s="14"/>
      <c r="E20" s="19" t="str">
        <f>Introduction!C8</f>
        <v>SEK</v>
      </c>
      <c r="F20" s="47" t="s">
        <v>107</v>
      </c>
      <c r="G20" s="17" t="str">
        <f>Introduction!C8</f>
        <v>SEK</v>
      </c>
      <c r="H20" s="18"/>
      <c r="I20" s="48" t="s">
        <v>107</v>
      </c>
      <c r="J20" s="18"/>
    </row>
    <row r="21" spans="2:10" s="1" customFormat="1" ht="18.75" customHeight="1" x14ac:dyDescent="0.25">
      <c r="B21" s="15" t="s">
        <v>3</v>
      </c>
      <c r="C21" s="15" t="s">
        <v>4</v>
      </c>
      <c r="D21" s="22"/>
      <c r="E21" s="16" t="s">
        <v>108</v>
      </c>
      <c r="F21" s="23" t="s">
        <v>108</v>
      </c>
      <c r="G21" s="16" t="s">
        <v>3</v>
      </c>
      <c r="H21" s="16" t="s">
        <v>4</v>
      </c>
      <c r="I21" s="16" t="s">
        <v>3</v>
      </c>
      <c r="J21" s="16" t="s">
        <v>4</v>
      </c>
    </row>
    <row r="22" spans="2:10" s="1" customFormat="1" ht="18.75" customHeight="1" x14ac:dyDescent="0.25">
      <c r="B22" s="85">
        <v>1</v>
      </c>
      <c r="C22" s="85">
        <v>1</v>
      </c>
      <c r="D22" s="86" t="s">
        <v>9</v>
      </c>
      <c r="E22" s="87">
        <v>50000</v>
      </c>
      <c r="F22" s="25">
        <f>E22*J$7</f>
        <v>4540.2126500000004</v>
      </c>
      <c r="G22" s="25">
        <f t="shared" ref="G22:G32" si="2">B22*E22</f>
        <v>50000</v>
      </c>
      <c r="H22" s="25">
        <f>C22*E22</f>
        <v>50000</v>
      </c>
      <c r="I22" s="25">
        <f>F22*B22</f>
        <v>4540.2126500000004</v>
      </c>
      <c r="J22" s="25">
        <f>F22*C22</f>
        <v>4540.2126500000004</v>
      </c>
    </row>
    <row r="23" spans="2:10" s="1" customFormat="1" ht="18.75" customHeight="1" x14ac:dyDescent="0.25">
      <c r="B23" s="85">
        <v>5</v>
      </c>
      <c r="C23" s="85">
        <v>5</v>
      </c>
      <c r="D23" s="86" t="s">
        <v>10</v>
      </c>
      <c r="E23" s="87">
        <v>10000</v>
      </c>
      <c r="F23" s="25">
        <f>E23*J$7</f>
        <v>908.04253000000006</v>
      </c>
      <c r="G23" s="25">
        <f t="shared" si="2"/>
        <v>50000</v>
      </c>
      <c r="H23" s="25">
        <f t="shared" ref="H23:H32" si="3">C23*E23</f>
        <v>50000</v>
      </c>
      <c r="I23" s="25">
        <f t="shared" ref="I23:I32" si="4">F23*B23</f>
        <v>4540.2126500000004</v>
      </c>
      <c r="J23" s="25">
        <f t="shared" ref="J23:J32" si="5">F23*C23</f>
        <v>4540.2126500000004</v>
      </c>
    </row>
    <row r="24" spans="2:10" s="1" customFormat="1" ht="18.75" customHeight="1" x14ac:dyDescent="0.25">
      <c r="B24" s="85">
        <v>10</v>
      </c>
      <c r="C24" s="85">
        <v>8</v>
      </c>
      <c r="D24" s="86" t="s">
        <v>11</v>
      </c>
      <c r="E24" s="87">
        <v>5000</v>
      </c>
      <c r="F24" s="25">
        <f>E24*J$7</f>
        <v>454.02126500000003</v>
      </c>
      <c r="G24" s="25">
        <f t="shared" si="2"/>
        <v>50000</v>
      </c>
      <c r="H24" s="25">
        <f t="shared" si="3"/>
        <v>40000</v>
      </c>
      <c r="I24" s="25">
        <f t="shared" si="4"/>
        <v>4540.2126500000004</v>
      </c>
      <c r="J24" s="25">
        <f t="shared" si="5"/>
        <v>3632.1701200000002</v>
      </c>
    </row>
    <row r="25" spans="2:10" s="1" customFormat="1" ht="18.75" customHeight="1" x14ac:dyDescent="0.25">
      <c r="B25" s="85">
        <v>18</v>
      </c>
      <c r="C25" s="85">
        <v>18</v>
      </c>
      <c r="D25" s="86" t="s">
        <v>17</v>
      </c>
      <c r="E25" s="87">
        <v>2000</v>
      </c>
      <c r="F25" s="25">
        <f>E25*J$7</f>
        <v>181.60850600000001</v>
      </c>
      <c r="G25" s="25">
        <f t="shared" si="2"/>
        <v>36000</v>
      </c>
      <c r="H25" s="25">
        <f t="shared" si="3"/>
        <v>36000</v>
      </c>
      <c r="I25" s="25">
        <f t="shared" si="4"/>
        <v>3268.9531080000002</v>
      </c>
      <c r="J25" s="25">
        <f t="shared" si="5"/>
        <v>3268.9531080000002</v>
      </c>
    </row>
    <row r="26" spans="2:10" s="1" customFormat="1" ht="18.75" customHeight="1" x14ac:dyDescent="0.25">
      <c r="B26" s="85">
        <v>4</v>
      </c>
      <c r="C26" s="85">
        <v>4</v>
      </c>
      <c r="D26" s="86" t="s">
        <v>12</v>
      </c>
      <c r="E26" s="87">
        <v>6000</v>
      </c>
      <c r="F26" s="25">
        <f>E26*J$7</f>
        <v>544.82551799999999</v>
      </c>
      <c r="G26" s="25">
        <f t="shared" si="2"/>
        <v>24000</v>
      </c>
      <c r="H26" s="25">
        <f t="shared" si="3"/>
        <v>24000</v>
      </c>
      <c r="I26" s="25">
        <f t="shared" si="4"/>
        <v>2179.302072</v>
      </c>
      <c r="J26" s="25">
        <f t="shared" si="5"/>
        <v>2179.302072</v>
      </c>
    </row>
    <row r="27" spans="2:10" s="1" customFormat="1" ht="18.75" customHeight="1" x14ac:dyDescent="0.25">
      <c r="B27" s="85">
        <v>4</v>
      </c>
      <c r="C27" s="85">
        <v>4</v>
      </c>
      <c r="D27" s="86" t="s">
        <v>13</v>
      </c>
      <c r="E27" s="87">
        <v>1000</v>
      </c>
      <c r="F27" s="25">
        <f>E27*J$7</f>
        <v>90.804253000000003</v>
      </c>
      <c r="G27" s="25">
        <f t="shared" si="2"/>
        <v>4000</v>
      </c>
      <c r="H27" s="25">
        <f t="shared" si="3"/>
        <v>4000</v>
      </c>
      <c r="I27" s="25">
        <f t="shared" si="4"/>
        <v>363.21701200000001</v>
      </c>
      <c r="J27" s="25">
        <f t="shared" si="5"/>
        <v>363.21701200000001</v>
      </c>
    </row>
    <row r="28" spans="2:10" s="1" customFormat="1" ht="18.75" customHeight="1" x14ac:dyDescent="0.25">
      <c r="B28" s="85">
        <v>3</v>
      </c>
      <c r="C28" s="85">
        <v>3</v>
      </c>
      <c r="D28" s="86" t="s">
        <v>14</v>
      </c>
      <c r="E28" s="87">
        <v>2000</v>
      </c>
      <c r="F28" s="25">
        <f>E28*J$7</f>
        <v>181.60850600000001</v>
      </c>
      <c r="G28" s="25">
        <f t="shared" si="2"/>
        <v>6000</v>
      </c>
      <c r="H28" s="25">
        <f t="shared" si="3"/>
        <v>6000</v>
      </c>
      <c r="I28" s="25">
        <f t="shared" si="4"/>
        <v>544.82551799999999</v>
      </c>
      <c r="J28" s="25">
        <f t="shared" si="5"/>
        <v>544.82551799999999</v>
      </c>
    </row>
    <row r="29" spans="2:10" s="1" customFormat="1" ht="18.75" customHeight="1" x14ac:dyDescent="0.25">
      <c r="B29" s="85">
        <v>1</v>
      </c>
      <c r="C29" s="85">
        <v>1</v>
      </c>
      <c r="D29" s="86" t="s">
        <v>18</v>
      </c>
      <c r="E29" s="87">
        <v>15000</v>
      </c>
      <c r="F29" s="25">
        <f>E29*J$7</f>
        <v>1362.063795</v>
      </c>
      <c r="G29" s="25">
        <f t="shared" si="2"/>
        <v>15000</v>
      </c>
      <c r="H29" s="25">
        <f t="shared" si="3"/>
        <v>15000</v>
      </c>
      <c r="I29" s="25">
        <f t="shared" si="4"/>
        <v>1362.063795</v>
      </c>
      <c r="J29" s="25">
        <f t="shared" si="5"/>
        <v>1362.063795</v>
      </c>
    </row>
    <row r="30" spans="2:10" s="1" customFormat="1" ht="18.75" customHeight="1" x14ac:dyDescent="0.25">
      <c r="B30" s="85">
        <v>1</v>
      </c>
      <c r="C30" s="85">
        <v>1</v>
      </c>
      <c r="D30" s="86" t="s">
        <v>33</v>
      </c>
      <c r="E30" s="87">
        <v>10000</v>
      </c>
      <c r="F30" s="25">
        <f>E30*J$7</f>
        <v>908.04253000000006</v>
      </c>
      <c r="G30" s="25">
        <f t="shared" si="2"/>
        <v>10000</v>
      </c>
      <c r="H30" s="25">
        <f t="shared" si="3"/>
        <v>10000</v>
      </c>
      <c r="I30" s="25">
        <f t="shared" si="4"/>
        <v>908.04253000000006</v>
      </c>
      <c r="J30" s="25">
        <f t="shared" si="5"/>
        <v>908.04253000000006</v>
      </c>
    </row>
    <row r="31" spans="2:10" s="1" customFormat="1" ht="18.75" customHeight="1" x14ac:dyDescent="0.25">
      <c r="B31" s="85">
        <v>1</v>
      </c>
      <c r="C31" s="85">
        <v>1</v>
      </c>
      <c r="D31" s="86" t="s">
        <v>70</v>
      </c>
      <c r="E31" s="87">
        <v>20000</v>
      </c>
      <c r="F31" s="25">
        <f>E31*J$7</f>
        <v>1816.0850600000001</v>
      </c>
      <c r="G31" s="25">
        <f t="shared" si="2"/>
        <v>20000</v>
      </c>
      <c r="H31" s="25">
        <f t="shared" si="3"/>
        <v>20000</v>
      </c>
      <c r="I31" s="25">
        <f t="shared" si="4"/>
        <v>1816.0850600000001</v>
      </c>
      <c r="J31" s="25">
        <f t="shared" si="5"/>
        <v>1816.0850600000001</v>
      </c>
    </row>
    <row r="32" spans="2:10" s="1" customFormat="1" ht="18.75" customHeight="1" x14ac:dyDescent="0.25">
      <c r="B32" s="85">
        <v>1</v>
      </c>
      <c r="C32" s="85">
        <v>1</v>
      </c>
      <c r="D32" s="86" t="s">
        <v>16</v>
      </c>
      <c r="E32" s="87">
        <v>5000</v>
      </c>
      <c r="F32" s="25">
        <f>E32*J$7</f>
        <v>454.02126500000003</v>
      </c>
      <c r="G32" s="25">
        <f t="shared" si="2"/>
        <v>5000</v>
      </c>
      <c r="H32" s="25">
        <f t="shared" si="3"/>
        <v>5000</v>
      </c>
      <c r="I32" s="25">
        <f t="shared" si="4"/>
        <v>454.02126500000003</v>
      </c>
      <c r="J32" s="25">
        <f t="shared" si="5"/>
        <v>454.02126500000003</v>
      </c>
    </row>
    <row r="33" spans="2:10" s="1" customFormat="1" ht="18.75" customHeight="1" x14ac:dyDescent="0.25">
      <c r="B33" s="12" t="s">
        <v>29</v>
      </c>
      <c r="C33" s="13"/>
      <c r="D33" s="13"/>
      <c r="E33" s="13"/>
      <c r="F33" s="14"/>
      <c r="G33" s="32">
        <f>SUM(G22:G32)</f>
        <v>270000</v>
      </c>
      <c r="H33" s="32">
        <f>SUM(H22:H32)</f>
        <v>260000</v>
      </c>
      <c r="I33" s="32">
        <f>SUM(I22:I32)</f>
        <v>24517.148310000004</v>
      </c>
      <c r="J33" s="32">
        <f>SUM(J22:J32)</f>
        <v>23609.105780000005</v>
      </c>
    </row>
    <row r="34" spans="2:10" s="1" customFormat="1" ht="18.75" customHeight="1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s="1" customFormat="1" ht="18.75" customHeight="1" x14ac:dyDescent="0.25">
      <c r="B35" s="53" t="s">
        <v>19</v>
      </c>
      <c r="C35" s="54"/>
      <c r="D35" s="54"/>
      <c r="E35" s="56" t="str">
        <f>Introduction!C8</f>
        <v>SEK</v>
      </c>
      <c r="F35" s="56" t="s">
        <v>107</v>
      </c>
      <c r="G35" s="57" t="str">
        <f>Introduction!C8</f>
        <v>SEK</v>
      </c>
      <c r="H35" s="57"/>
      <c r="I35" s="57" t="s">
        <v>107</v>
      </c>
      <c r="J35" s="57"/>
    </row>
    <row r="36" spans="2:10" s="1" customFormat="1" ht="18.75" customHeight="1" x14ac:dyDescent="0.25">
      <c r="B36" s="15" t="s">
        <v>3</v>
      </c>
      <c r="C36" s="15" t="s">
        <v>4</v>
      </c>
      <c r="D36" s="58"/>
      <c r="E36" s="16" t="s">
        <v>108</v>
      </c>
      <c r="F36" s="16" t="s">
        <v>108</v>
      </c>
      <c r="G36" s="16" t="s">
        <v>3</v>
      </c>
      <c r="H36" s="16" t="s">
        <v>4</v>
      </c>
      <c r="I36" s="16" t="s">
        <v>102</v>
      </c>
      <c r="J36" s="16" t="s">
        <v>4</v>
      </c>
    </row>
    <row r="37" spans="2:10" s="1" customFormat="1" ht="18.75" customHeight="1" x14ac:dyDescent="0.25">
      <c r="B37" s="89">
        <v>150</v>
      </c>
      <c r="C37" s="89">
        <v>150</v>
      </c>
      <c r="D37" s="90" t="s">
        <v>20</v>
      </c>
      <c r="E37" s="91">
        <v>1000</v>
      </c>
      <c r="F37" s="3">
        <f>E37*J$7</f>
        <v>90.804253000000003</v>
      </c>
      <c r="G37" s="3">
        <f>B37*E37</f>
        <v>150000</v>
      </c>
      <c r="H37" s="3">
        <f>C37*E37</f>
        <v>150000</v>
      </c>
      <c r="I37" s="3">
        <f>B37*F37</f>
        <v>13620.63795</v>
      </c>
      <c r="J37" s="3">
        <f>C37*F37</f>
        <v>13620.63795</v>
      </c>
    </row>
    <row r="38" spans="2:10" s="1" customFormat="1" ht="18.75" customHeight="1" x14ac:dyDescent="0.25">
      <c r="B38" s="89">
        <v>150</v>
      </c>
      <c r="C38" s="89">
        <v>150</v>
      </c>
      <c r="D38" s="90" t="s">
        <v>21</v>
      </c>
      <c r="E38" s="91">
        <v>200</v>
      </c>
      <c r="F38" s="3">
        <f t="shared" ref="F38:F41" si="6">E38*J$7</f>
        <v>18.1608506</v>
      </c>
      <c r="G38" s="3">
        <f t="shared" ref="G38:G41" si="7">B38*E38</f>
        <v>30000</v>
      </c>
      <c r="H38" s="3">
        <f t="shared" ref="H38:H41" si="8">C38*E38</f>
        <v>30000</v>
      </c>
      <c r="I38" s="3">
        <f t="shared" ref="I38:I41" si="9">B38*F38</f>
        <v>2724.1275900000001</v>
      </c>
      <c r="J38" s="3">
        <f t="shared" ref="J38:J41" si="10">C38*F38</f>
        <v>2724.1275900000001</v>
      </c>
    </row>
    <row r="39" spans="2:10" s="1" customFormat="1" ht="18.75" customHeight="1" x14ac:dyDescent="0.25">
      <c r="B39" s="89">
        <v>150</v>
      </c>
      <c r="C39" s="89">
        <v>100</v>
      </c>
      <c r="D39" s="90" t="s">
        <v>22</v>
      </c>
      <c r="E39" s="91">
        <v>200</v>
      </c>
      <c r="F39" s="3">
        <f t="shared" si="6"/>
        <v>18.1608506</v>
      </c>
      <c r="G39" s="3">
        <f t="shared" si="7"/>
        <v>30000</v>
      </c>
      <c r="H39" s="3">
        <f t="shared" si="8"/>
        <v>20000</v>
      </c>
      <c r="I39" s="3">
        <f t="shared" si="9"/>
        <v>2724.1275900000001</v>
      </c>
      <c r="J39" s="3">
        <f t="shared" si="10"/>
        <v>1816.0850599999999</v>
      </c>
    </row>
    <row r="40" spans="2:10" s="1" customFormat="1" ht="18.75" customHeight="1" x14ac:dyDescent="0.25">
      <c r="B40" s="89">
        <v>150</v>
      </c>
      <c r="C40" s="89">
        <v>150</v>
      </c>
      <c r="D40" s="90" t="s">
        <v>23</v>
      </c>
      <c r="E40" s="91">
        <v>200</v>
      </c>
      <c r="F40" s="3">
        <f t="shared" si="6"/>
        <v>18.1608506</v>
      </c>
      <c r="G40" s="3">
        <f t="shared" si="7"/>
        <v>30000</v>
      </c>
      <c r="H40" s="3">
        <f t="shared" si="8"/>
        <v>30000</v>
      </c>
      <c r="I40" s="3">
        <f t="shared" si="9"/>
        <v>2724.1275900000001</v>
      </c>
      <c r="J40" s="3">
        <f t="shared" si="10"/>
        <v>2724.1275900000001</v>
      </c>
    </row>
    <row r="41" spans="2:10" s="1" customFormat="1" ht="18.75" customHeight="1" x14ac:dyDescent="0.25">
      <c r="B41" s="89">
        <v>400</v>
      </c>
      <c r="C41" s="89">
        <v>400</v>
      </c>
      <c r="D41" s="90" t="s">
        <v>24</v>
      </c>
      <c r="E41" s="91">
        <v>200</v>
      </c>
      <c r="F41" s="3">
        <f t="shared" si="6"/>
        <v>18.1608506</v>
      </c>
      <c r="G41" s="3">
        <f t="shared" si="7"/>
        <v>80000</v>
      </c>
      <c r="H41" s="3">
        <f t="shared" si="8"/>
        <v>80000</v>
      </c>
      <c r="I41" s="3">
        <f t="shared" si="9"/>
        <v>7264.3402399999995</v>
      </c>
      <c r="J41" s="3">
        <f t="shared" si="10"/>
        <v>7264.3402399999995</v>
      </c>
    </row>
    <row r="42" spans="2:10" s="1" customFormat="1" ht="18.75" customHeight="1" x14ac:dyDescent="0.25">
      <c r="B42" s="49" t="s">
        <v>30</v>
      </c>
      <c r="C42" s="50"/>
      <c r="D42" s="50"/>
      <c r="E42" s="50"/>
      <c r="F42" s="51"/>
      <c r="G42" s="52">
        <f>SUM(G37:G41)</f>
        <v>320000</v>
      </c>
      <c r="H42" s="52">
        <f t="shared" ref="H42:J42" si="11">SUM(H37:H41)</f>
        <v>310000</v>
      </c>
      <c r="I42" s="52">
        <f t="shared" si="11"/>
        <v>29057.360959999998</v>
      </c>
      <c r="J42" s="52">
        <f t="shared" si="11"/>
        <v>28149.318429999999</v>
      </c>
    </row>
    <row r="43" spans="2:10" s="1" customFormat="1" ht="18.75" customHeight="1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s="1" customFormat="1" ht="18.75" customHeight="1" x14ac:dyDescent="0.25">
      <c r="B44" s="49" t="s">
        <v>31</v>
      </c>
      <c r="C44" s="50"/>
      <c r="D44" s="51"/>
      <c r="E44" s="56" t="str">
        <f>Introduction!C8</f>
        <v>SEK</v>
      </c>
      <c r="F44" s="56" t="s">
        <v>107</v>
      </c>
      <c r="G44" s="60" t="str">
        <f>Introduction!C8</f>
        <v>SEK</v>
      </c>
      <c r="H44" s="55"/>
      <c r="I44" s="60" t="s">
        <v>107</v>
      </c>
      <c r="J44" s="55"/>
    </row>
    <row r="45" spans="2:10" s="1" customFormat="1" ht="18.75" customHeight="1" x14ac:dyDescent="0.25">
      <c r="B45" s="15" t="s">
        <v>3</v>
      </c>
      <c r="C45" s="15" t="s">
        <v>4</v>
      </c>
      <c r="D45" s="22"/>
      <c r="E45" s="16" t="s">
        <v>108</v>
      </c>
      <c r="F45" s="16" t="s">
        <v>108</v>
      </c>
      <c r="G45" s="16" t="s">
        <v>3</v>
      </c>
      <c r="H45" s="16" t="s">
        <v>4</v>
      </c>
      <c r="I45" s="16" t="s">
        <v>3</v>
      </c>
      <c r="J45" s="16" t="s">
        <v>4</v>
      </c>
    </row>
    <row r="46" spans="2:10" s="1" customFormat="1" ht="18.75" customHeight="1" x14ac:dyDescent="0.25">
      <c r="B46" s="89">
        <v>50</v>
      </c>
      <c r="C46" s="89">
        <v>50</v>
      </c>
      <c r="D46" s="90" t="s">
        <v>25</v>
      </c>
      <c r="E46" s="91">
        <v>200</v>
      </c>
      <c r="F46" s="3">
        <f>E46*J$7</f>
        <v>18.1608506</v>
      </c>
      <c r="G46" s="3">
        <f>B46*E46</f>
        <v>10000</v>
      </c>
      <c r="H46" s="3">
        <f>C46*E46</f>
        <v>10000</v>
      </c>
      <c r="I46" s="3">
        <f>B46*F46</f>
        <v>908.04252999999994</v>
      </c>
      <c r="J46" s="3">
        <f>C46*F46</f>
        <v>908.04252999999994</v>
      </c>
    </row>
    <row r="47" spans="2:10" s="1" customFormat="1" ht="18.75" customHeight="1" x14ac:dyDescent="0.25">
      <c r="B47" s="89">
        <v>50</v>
      </c>
      <c r="C47" s="89">
        <v>30</v>
      </c>
      <c r="D47" s="90" t="s">
        <v>26</v>
      </c>
      <c r="E47" s="91">
        <v>300</v>
      </c>
      <c r="F47" s="3">
        <f t="shared" ref="F47:F50" si="12">E47*J$7</f>
        <v>27.241275900000002</v>
      </c>
      <c r="G47" s="3">
        <f t="shared" ref="G47:G50" si="13">B47*E47</f>
        <v>15000</v>
      </c>
      <c r="H47" s="3">
        <f t="shared" ref="H47:H50" si="14">C47*E47</f>
        <v>9000</v>
      </c>
      <c r="I47" s="3">
        <f t="shared" ref="I47:I50" si="15">B47*F47</f>
        <v>1362.063795</v>
      </c>
      <c r="J47" s="3">
        <f t="shared" ref="J47:J50" si="16">C47*F47</f>
        <v>817.23827700000004</v>
      </c>
    </row>
    <row r="48" spans="2:10" s="1" customFormat="1" ht="18.75" customHeight="1" x14ac:dyDescent="0.25">
      <c r="B48" s="89">
        <v>50</v>
      </c>
      <c r="C48" s="89">
        <v>50</v>
      </c>
      <c r="D48" s="90" t="s">
        <v>27</v>
      </c>
      <c r="E48" s="91">
        <v>250</v>
      </c>
      <c r="F48" s="3">
        <f t="shared" si="12"/>
        <v>22.701063250000001</v>
      </c>
      <c r="G48" s="3">
        <f t="shared" si="13"/>
        <v>12500</v>
      </c>
      <c r="H48" s="3">
        <f t="shared" si="14"/>
        <v>12500</v>
      </c>
      <c r="I48" s="3">
        <f t="shared" si="15"/>
        <v>1135.0531625000001</v>
      </c>
      <c r="J48" s="3">
        <f t="shared" si="16"/>
        <v>1135.0531625000001</v>
      </c>
    </row>
    <row r="49" spans="2:10" s="1" customFormat="1" ht="18.75" customHeight="1" x14ac:dyDescent="0.25">
      <c r="B49" s="89">
        <v>100</v>
      </c>
      <c r="C49" s="89">
        <v>100</v>
      </c>
      <c r="D49" s="90" t="s">
        <v>54</v>
      </c>
      <c r="E49" s="91">
        <v>350</v>
      </c>
      <c r="F49" s="3">
        <f t="shared" si="12"/>
        <v>31.781488549999999</v>
      </c>
      <c r="G49" s="3">
        <f t="shared" si="13"/>
        <v>35000</v>
      </c>
      <c r="H49" s="3">
        <f t="shared" si="14"/>
        <v>35000</v>
      </c>
      <c r="I49" s="3">
        <f t="shared" si="15"/>
        <v>3178.1488549999999</v>
      </c>
      <c r="J49" s="3">
        <f t="shared" si="16"/>
        <v>3178.1488549999999</v>
      </c>
    </row>
    <row r="50" spans="2:10" s="1" customFormat="1" ht="18.75" customHeight="1" x14ac:dyDescent="0.25">
      <c r="B50" s="89">
        <v>1</v>
      </c>
      <c r="C50" s="89">
        <v>2</v>
      </c>
      <c r="D50" s="90" t="s">
        <v>16</v>
      </c>
      <c r="E50" s="91">
        <v>1000</v>
      </c>
      <c r="F50" s="3">
        <f t="shared" si="12"/>
        <v>90.804253000000003</v>
      </c>
      <c r="G50" s="3">
        <f t="shared" si="13"/>
        <v>1000</v>
      </c>
      <c r="H50" s="3">
        <f t="shared" si="14"/>
        <v>2000</v>
      </c>
      <c r="I50" s="3">
        <f t="shared" si="15"/>
        <v>90.804253000000003</v>
      </c>
      <c r="J50" s="3">
        <f t="shared" si="16"/>
        <v>181.60850600000001</v>
      </c>
    </row>
    <row r="51" spans="2:10" s="1" customFormat="1" ht="18.75" customHeight="1" x14ac:dyDescent="0.25">
      <c r="B51" s="65" t="s">
        <v>32</v>
      </c>
      <c r="C51" s="65"/>
      <c r="D51" s="65"/>
      <c r="E51" s="65"/>
      <c r="F51" s="65"/>
      <c r="G51" s="52">
        <f>SUM(G46:G50)</f>
        <v>73500</v>
      </c>
      <c r="H51" s="52">
        <f t="shared" ref="H51:I51" si="17">SUM(H46:H50)</f>
        <v>68500</v>
      </c>
      <c r="I51" s="52">
        <f t="shared" si="17"/>
        <v>6674.1125955000007</v>
      </c>
      <c r="J51" s="52">
        <f>SUM(J46:J50)</f>
        <v>6220.0913305000004</v>
      </c>
    </row>
  </sheetData>
  <sheetProtection algorithmName="SHA-512" hashValue="IV9Yuf9oboRzsUZWZSOymDRDBgZcQ7c+r9Xm+v30YvXQJ06Q2CIH/XN1Xyx/a7Hjb+iENV34pCprkATbMJwR7Q==" saltValue="QOtobddVdv8LsbFr2GV8WQ==" spinCount="100000" sheet="1" objects="1" scenarios="1" selectLockedCells="1"/>
  <mergeCells count="26">
    <mergeCell ref="G35:H35"/>
    <mergeCell ref="I35:J35"/>
    <mergeCell ref="B44:D44"/>
    <mergeCell ref="G44:H44"/>
    <mergeCell ref="I44:J44"/>
    <mergeCell ref="I4:J5"/>
    <mergeCell ref="C4:D4"/>
    <mergeCell ref="C5:D5"/>
    <mergeCell ref="F4:H4"/>
    <mergeCell ref="F5:H5"/>
    <mergeCell ref="B11:D11"/>
    <mergeCell ref="B33:F33"/>
    <mergeCell ref="B20:D20"/>
    <mergeCell ref="G8:H8"/>
    <mergeCell ref="I8:J8"/>
    <mergeCell ref="B8:F9"/>
    <mergeCell ref="G11:H11"/>
    <mergeCell ref="I11:J11"/>
    <mergeCell ref="G20:H20"/>
    <mergeCell ref="I20:J20"/>
    <mergeCell ref="B42:F42"/>
    <mergeCell ref="B51:F51"/>
    <mergeCell ref="B18:F18"/>
    <mergeCell ref="B34:J34"/>
    <mergeCell ref="B43:J43"/>
    <mergeCell ref="B19:J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7"/>
  <sheetViews>
    <sheetView workbookViewId="0">
      <selection activeCell="B13" sqref="B13"/>
    </sheetView>
  </sheetViews>
  <sheetFormatPr baseColWidth="10" defaultRowHeight="15" x14ac:dyDescent="0.25"/>
  <cols>
    <col min="1" max="1" width="4.28515625" customWidth="1"/>
    <col min="4" max="4" width="36.5703125" customWidth="1"/>
    <col min="5" max="6" width="14.7109375" customWidth="1"/>
    <col min="7" max="10" width="16.7109375" customWidth="1"/>
  </cols>
  <sheetData>
    <row r="2" spans="2:10" s="1" customFormat="1" ht="31.5" x14ac:dyDescent="0.25">
      <c r="B2" s="46" t="s">
        <v>34</v>
      </c>
      <c r="C2" s="28"/>
      <c r="D2" s="28"/>
      <c r="E2" s="28"/>
      <c r="F2" s="28"/>
      <c r="G2" s="28"/>
      <c r="H2" s="28"/>
    </row>
    <row r="3" spans="2:10" s="24" customFormat="1" ht="26.25" x14ac:dyDescent="0.25">
      <c r="B3" s="27"/>
      <c r="C3" s="28"/>
      <c r="D3" s="28"/>
      <c r="E3" s="28"/>
      <c r="F3" s="28"/>
      <c r="G3" s="28"/>
      <c r="H3" s="28"/>
      <c r="I3" s="28"/>
      <c r="J3" s="28"/>
    </row>
    <row r="4" spans="2:10" s="1" customFormat="1" ht="18.75" x14ac:dyDescent="0.25">
      <c r="B4" s="33" t="s">
        <v>110</v>
      </c>
      <c r="C4" s="34" t="str">
        <f>Introduction!C4</f>
        <v>EDGC/EJDGC</v>
      </c>
      <c r="D4" s="34"/>
      <c r="E4" s="33" t="s">
        <v>112</v>
      </c>
      <c r="F4" s="35" t="str">
        <f>Introduction!C5</f>
        <v>2027</v>
      </c>
      <c r="G4" s="35"/>
      <c r="H4" s="35"/>
      <c r="I4" s="121" t="s">
        <v>38</v>
      </c>
      <c r="J4" s="121"/>
    </row>
    <row r="5" spans="2:10" s="1" customFormat="1" ht="18.75" x14ac:dyDescent="0.25">
      <c r="B5" s="33" t="s">
        <v>111</v>
      </c>
      <c r="C5" s="34" t="str">
        <f>Introduction!C6</f>
        <v>Stockholm</v>
      </c>
      <c r="D5" s="34"/>
      <c r="E5" s="33" t="s">
        <v>113</v>
      </c>
      <c r="F5" s="34" t="str">
        <f>Introduction!C7</f>
        <v>Sweden</v>
      </c>
      <c r="G5" s="34"/>
      <c r="H5" s="34"/>
      <c r="I5" s="121"/>
      <c r="J5" s="121"/>
    </row>
    <row r="7" spans="2:10" s="1" customFormat="1" ht="21" x14ac:dyDescent="0.25">
      <c r="B7" s="30"/>
      <c r="D7" s="6"/>
      <c r="E7" s="7"/>
      <c r="G7" s="6"/>
      <c r="I7" s="26" t="s">
        <v>124</v>
      </c>
      <c r="J7" s="74">
        <f>Introduction!G8</f>
        <v>9.0804253000000001E-2</v>
      </c>
    </row>
    <row r="8" spans="2:10" s="1" customFormat="1" x14ac:dyDescent="0.25">
      <c r="B8" s="113" t="s">
        <v>35</v>
      </c>
      <c r="C8" s="114"/>
      <c r="D8" s="114"/>
      <c r="E8" s="114"/>
      <c r="F8" s="115"/>
      <c r="G8" s="116" t="str">
        <f>Introduction!C8</f>
        <v>SEK</v>
      </c>
      <c r="H8" s="116"/>
      <c r="I8" s="116" t="s">
        <v>107</v>
      </c>
      <c r="J8" s="116"/>
    </row>
    <row r="9" spans="2:10" s="1" customFormat="1" ht="15.75" x14ac:dyDescent="0.25">
      <c r="B9" s="117"/>
      <c r="C9" s="118"/>
      <c r="D9" s="118"/>
      <c r="E9" s="118"/>
      <c r="F9" s="119"/>
      <c r="G9" s="120">
        <f>G24+G33+G49+G58+G69+G81+G89+G98+G107</f>
        <v>228820</v>
      </c>
      <c r="H9" s="120">
        <f t="shared" ref="H9:J9" si="0">H24+H33+H49+H58+H69+H81+H89+H98+H107</f>
        <v>146820</v>
      </c>
      <c r="I9" s="120">
        <f t="shared" si="0"/>
        <v>20777.829171460002</v>
      </c>
      <c r="J9" s="120">
        <f t="shared" si="0"/>
        <v>13331.880425459998</v>
      </c>
    </row>
    <row r="10" spans="2:10" s="1" customFormat="1" ht="18.75" customHeight="1" x14ac:dyDescent="0.25">
      <c r="B10" s="63"/>
      <c r="C10" s="63"/>
      <c r="D10" s="63"/>
      <c r="E10" s="63"/>
      <c r="F10" s="63"/>
      <c r="G10" s="64"/>
      <c r="H10" s="64"/>
      <c r="I10" s="64"/>
      <c r="J10" s="64"/>
    </row>
    <row r="11" spans="2:10" s="1" customFormat="1" ht="18.75" customHeight="1" x14ac:dyDescent="0.25">
      <c r="B11" s="66" t="s">
        <v>36</v>
      </c>
      <c r="C11" s="67"/>
      <c r="D11" s="68"/>
      <c r="E11" s="69" t="str">
        <f>Introduction!C8</f>
        <v>SEK</v>
      </c>
      <c r="F11" s="69" t="s">
        <v>107</v>
      </c>
      <c r="G11" s="70" t="str">
        <f>Introduction!C8</f>
        <v>SEK</v>
      </c>
      <c r="H11" s="70"/>
      <c r="I11" s="70" t="s">
        <v>107</v>
      </c>
      <c r="J11" s="70"/>
    </row>
    <row r="12" spans="2:10" s="1" customFormat="1" ht="18.75" customHeight="1" x14ac:dyDescent="0.25">
      <c r="B12" s="15" t="s">
        <v>3</v>
      </c>
      <c r="C12" s="15" t="s">
        <v>4</v>
      </c>
      <c r="D12" s="37"/>
      <c r="E12" s="59" t="s">
        <v>108</v>
      </c>
      <c r="F12" s="59" t="s">
        <v>108</v>
      </c>
      <c r="G12" s="16" t="s">
        <v>3</v>
      </c>
      <c r="H12" s="16" t="s">
        <v>4</v>
      </c>
      <c r="I12" s="16" t="s">
        <v>3</v>
      </c>
      <c r="J12" s="16" t="s">
        <v>4</v>
      </c>
    </row>
    <row r="13" spans="2:10" s="1" customFormat="1" ht="18.75" customHeight="1" x14ac:dyDescent="0.25">
      <c r="B13" s="89">
        <v>1</v>
      </c>
      <c r="C13" s="89">
        <v>1</v>
      </c>
      <c r="D13" s="90" t="s">
        <v>39</v>
      </c>
      <c r="E13" s="91">
        <v>5000</v>
      </c>
      <c r="F13" s="2">
        <f>E13*J$7</f>
        <v>454.02126500000003</v>
      </c>
      <c r="G13" s="3">
        <f>B13*E13</f>
        <v>5000</v>
      </c>
      <c r="H13" s="3">
        <f>C13*E13</f>
        <v>5000</v>
      </c>
      <c r="I13" s="3">
        <f>B13*F13</f>
        <v>454.02126500000003</v>
      </c>
      <c r="J13" s="3">
        <f>C13*F13</f>
        <v>454.02126500000003</v>
      </c>
    </row>
    <row r="14" spans="2:10" s="1" customFormat="1" ht="18.75" customHeight="1" x14ac:dyDescent="0.25">
      <c r="B14" s="89">
        <v>5</v>
      </c>
      <c r="C14" s="89">
        <v>5</v>
      </c>
      <c r="D14" s="90" t="s">
        <v>40</v>
      </c>
      <c r="E14" s="91">
        <v>150</v>
      </c>
      <c r="F14" s="2">
        <f t="shared" ref="F14:F23" si="1">E14*J$7</f>
        <v>13.620637950000001</v>
      </c>
      <c r="G14" s="3">
        <f t="shared" ref="G14:G23" si="2">B14*E14</f>
        <v>750</v>
      </c>
      <c r="H14" s="3">
        <f t="shared" ref="H14:H23" si="3">C14*E14</f>
        <v>750</v>
      </c>
      <c r="I14" s="3">
        <f t="shared" ref="I14:I23" si="4">B14*F14</f>
        <v>68.103189749999999</v>
      </c>
      <c r="J14" s="3">
        <f t="shared" ref="J14:J23" si="5">C14*F14</f>
        <v>68.103189749999999</v>
      </c>
    </row>
    <row r="15" spans="2:10" s="1" customFormat="1" ht="18.75" customHeight="1" x14ac:dyDescent="0.25">
      <c r="B15" s="89">
        <v>200</v>
      </c>
      <c r="C15" s="89">
        <v>200</v>
      </c>
      <c r="D15" s="90" t="s">
        <v>51</v>
      </c>
      <c r="E15" s="91">
        <v>10</v>
      </c>
      <c r="F15" s="2">
        <f t="shared" si="1"/>
        <v>0.90804253000000001</v>
      </c>
      <c r="G15" s="3">
        <f t="shared" si="2"/>
        <v>2000</v>
      </c>
      <c r="H15" s="3">
        <f t="shared" si="3"/>
        <v>2000</v>
      </c>
      <c r="I15" s="3">
        <f t="shared" si="4"/>
        <v>181.60850600000001</v>
      </c>
      <c r="J15" s="3">
        <f t="shared" si="5"/>
        <v>181.60850600000001</v>
      </c>
    </row>
    <row r="16" spans="2:10" s="1" customFormat="1" ht="18.75" customHeight="1" x14ac:dyDescent="0.25">
      <c r="B16" s="89">
        <v>1</v>
      </c>
      <c r="C16" s="89">
        <v>1</v>
      </c>
      <c r="D16" s="90" t="s">
        <v>41</v>
      </c>
      <c r="E16" s="91">
        <v>1000</v>
      </c>
      <c r="F16" s="2">
        <f t="shared" si="1"/>
        <v>90.804253000000003</v>
      </c>
      <c r="G16" s="3">
        <f t="shared" si="2"/>
        <v>1000</v>
      </c>
      <c r="H16" s="3">
        <f t="shared" si="3"/>
        <v>1000</v>
      </c>
      <c r="I16" s="3">
        <f t="shared" si="4"/>
        <v>90.804253000000003</v>
      </c>
      <c r="J16" s="3">
        <f t="shared" si="5"/>
        <v>90.804253000000003</v>
      </c>
    </row>
    <row r="17" spans="2:10" s="1" customFormat="1" ht="18.75" customHeight="1" x14ac:dyDescent="0.25">
      <c r="B17" s="89">
        <v>1</v>
      </c>
      <c r="C17" s="89">
        <v>1</v>
      </c>
      <c r="D17" s="90" t="s">
        <v>47</v>
      </c>
      <c r="E17" s="91">
        <v>3000</v>
      </c>
      <c r="F17" s="2">
        <f t="shared" si="1"/>
        <v>272.41275899999999</v>
      </c>
      <c r="G17" s="3">
        <f t="shared" si="2"/>
        <v>3000</v>
      </c>
      <c r="H17" s="3">
        <f t="shared" si="3"/>
        <v>3000</v>
      </c>
      <c r="I17" s="3">
        <f t="shared" si="4"/>
        <v>272.41275899999999</v>
      </c>
      <c r="J17" s="3">
        <f t="shared" si="5"/>
        <v>272.41275899999999</v>
      </c>
    </row>
    <row r="18" spans="2:10" s="1" customFormat="1" ht="18.75" customHeight="1" x14ac:dyDescent="0.25">
      <c r="B18" s="89">
        <v>30</v>
      </c>
      <c r="C18" s="89">
        <v>30</v>
      </c>
      <c r="D18" s="90" t="s">
        <v>48</v>
      </c>
      <c r="E18" s="91">
        <v>10</v>
      </c>
      <c r="F18" s="2">
        <f t="shared" si="1"/>
        <v>0.90804253000000001</v>
      </c>
      <c r="G18" s="3">
        <f t="shared" si="2"/>
        <v>300</v>
      </c>
      <c r="H18" s="3">
        <f t="shared" si="3"/>
        <v>300</v>
      </c>
      <c r="I18" s="3">
        <f t="shared" si="4"/>
        <v>27.241275900000002</v>
      </c>
      <c r="J18" s="3">
        <f t="shared" si="5"/>
        <v>27.241275900000002</v>
      </c>
    </row>
    <row r="19" spans="2:10" s="1" customFormat="1" ht="18.75" customHeight="1" x14ac:dyDescent="0.25">
      <c r="B19" s="89">
        <v>30</v>
      </c>
      <c r="C19" s="89">
        <v>30</v>
      </c>
      <c r="D19" s="90" t="s">
        <v>49</v>
      </c>
      <c r="E19" s="91">
        <v>30</v>
      </c>
      <c r="F19" s="2">
        <f t="shared" si="1"/>
        <v>2.7241275900000002</v>
      </c>
      <c r="G19" s="3">
        <f t="shared" si="2"/>
        <v>900</v>
      </c>
      <c r="H19" s="3">
        <f t="shared" si="3"/>
        <v>900</v>
      </c>
      <c r="I19" s="3">
        <f t="shared" si="4"/>
        <v>81.723827700000001</v>
      </c>
      <c r="J19" s="3">
        <f t="shared" si="5"/>
        <v>81.723827700000001</v>
      </c>
    </row>
    <row r="20" spans="2:10" s="1" customFormat="1" ht="18.75" customHeight="1" x14ac:dyDescent="0.25">
      <c r="B20" s="89">
        <v>30</v>
      </c>
      <c r="C20" s="89">
        <v>30</v>
      </c>
      <c r="D20" s="90" t="s">
        <v>50</v>
      </c>
      <c r="E20" s="91">
        <v>50</v>
      </c>
      <c r="F20" s="2">
        <f t="shared" si="1"/>
        <v>4.54021265</v>
      </c>
      <c r="G20" s="3">
        <f t="shared" si="2"/>
        <v>1500</v>
      </c>
      <c r="H20" s="3">
        <f t="shared" si="3"/>
        <v>1500</v>
      </c>
      <c r="I20" s="3">
        <f t="shared" si="4"/>
        <v>136.2063795</v>
      </c>
      <c r="J20" s="3">
        <f t="shared" si="5"/>
        <v>136.2063795</v>
      </c>
    </row>
    <row r="21" spans="2:10" s="1" customFormat="1" ht="18.75" customHeight="1" x14ac:dyDescent="0.25">
      <c r="B21" s="89">
        <v>1</v>
      </c>
      <c r="C21" s="89">
        <v>1</v>
      </c>
      <c r="D21" s="90" t="s">
        <v>45</v>
      </c>
      <c r="E21" s="91">
        <v>200</v>
      </c>
      <c r="F21" s="2">
        <f t="shared" si="1"/>
        <v>18.1608506</v>
      </c>
      <c r="G21" s="3">
        <f t="shared" si="2"/>
        <v>200</v>
      </c>
      <c r="H21" s="3">
        <f t="shared" si="3"/>
        <v>200</v>
      </c>
      <c r="I21" s="3">
        <f t="shared" si="4"/>
        <v>18.1608506</v>
      </c>
      <c r="J21" s="3">
        <f t="shared" si="5"/>
        <v>18.1608506</v>
      </c>
    </row>
    <row r="22" spans="2:10" s="1" customFormat="1" ht="18.75" customHeight="1" x14ac:dyDescent="0.25">
      <c r="B22" s="89">
        <v>10</v>
      </c>
      <c r="C22" s="89">
        <v>10</v>
      </c>
      <c r="D22" s="90" t="s">
        <v>52</v>
      </c>
      <c r="E22" s="91">
        <v>20</v>
      </c>
      <c r="F22" s="2">
        <f t="shared" si="1"/>
        <v>1.81608506</v>
      </c>
      <c r="G22" s="3">
        <f t="shared" si="2"/>
        <v>200</v>
      </c>
      <c r="H22" s="3">
        <f t="shared" si="3"/>
        <v>200</v>
      </c>
      <c r="I22" s="3">
        <f t="shared" si="4"/>
        <v>18.1608506</v>
      </c>
      <c r="J22" s="3">
        <f t="shared" si="5"/>
        <v>18.1608506</v>
      </c>
    </row>
    <row r="23" spans="2:10" s="1" customFormat="1" ht="18.75" customHeight="1" x14ac:dyDescent="0.25">
      <c r="B23" s="89"/>
      <c r="C23" s="89"/>
      <c r="D23" s="90" t="s">
        <v>16</v>
      </c>
      <c r="E23" s="91">
        <v>50</v>
      </c>
      <c r="F23" s="2">
        <f t="shared" si="1"/>
        <v>4.54021265</v>
      </c>
      <c r="G23" s="3">
        <f t="shared" si="2"/>
        <v>0</v>
      </c>
      <c r="H23" s="3">
        <f t="shared" si="3"/>
        <v>0</v>
      </c>
      <c r="I23" s="3">
        <f t="shared" si="4"/>
        <v>0</v>
      </c>
      <c r="J23" s="3">
        <f t="shared" si="5"/>
        <v>0</v>
      </c>
    </row>
    <row r="24" spans="2:10" s="1" customFormat="1" ht="18.75" customHeight="1" x14ac:dyDescent="0.25">
      <c r="B24" s="49" t="s">
        <v>57</v>
      </c>
      <c r="C24" s="50"/>
      <c r="D24" s="50"/>
      <c r="E24" s="50"/>
      <c r="F24" s="51"/>
      <c r="G24" s="71">
        <f>SUM(G13:G23)</f>
        <v>14850</v>
      </c>
      <c r="H24" s="71">
        <f t="shared" ref="H24:J24" si="6">SUM(H13:H23)</f>
        <v>14850</v>
      </c>
      <c r="I24" s="71">
        <f t="shared" si="6"/>
        <v>1348.4431570499999</v>
      </c>
      <c r="J24" s="71">
        <f t="shared" si="6"/>
        <v>1348.4431570499999</v>
      </c>
    </row>
    <row r="25" spans="2:10" s="1" customFormat="1" ht="18.75" customHeight="1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s="1" customFormat="1" ht="18.75" customHeight="1" x14ac:dyDescent="0.25">
      <c r="B26" s="72" t="s">
        <v>37</v>
      </c>
      <c r="C26" s="72"/>
      <c r="D26" s="72"/>
      <c r="E26" s="19" t="str">
        <f>Introduction!C8</f>
        <v>SEK</v>
      </c>
      <c r="F26" s="19" t="s">
        <v>107</v>
      </c>
      <c r="G26" s="31" t="str">
        <f>Introduction!C8</f>
        <v>SEK</v>
      </c>
      <c r="H26" s="31"/>
      <c r="I26" s="31" t="s">
        <v>107</v>
      </c>
      <c r="J26" s="31"/>
    </row>
    <row r="27" spans="2:10" s="1" customFormat="1" ht="18.75" customHeight="1" x14ac:dyDescent="0.25">
      <c r="B27" s="15" t="s">
        <v>3</v>
      </c>
      <c r="C27" s="15" t="s">
        <v>4</v>
      </c>
      <c r="D27" s="22"/>
      <c r="E27" s="16" t="s">
        <v>108</v>
      </c>
      <c r="F27" s="16" t="s">
        <v>108</v>
      </c>
      <c r="G27" s="16" t="s">
        <v>3</v>
      </c>
      <c r="H27" s="16" t="s">
        <v>4</v>
      </c>
      <c r="I27" s="15" t="s">
        <v>3</v>
      </c>
      <c r="J27" s="15" t="s">
        <v>4</v>
      </c>
    </row>
    <row r="28" spans="2:10" s="1" customFormat="1" ht="18.75" customHeight="1" x14ac:dyDescent="0.25">
      <c r="B28" s="89">
        <v>1</v>
      </c>
      <c r="C28" s="89">
        <v>1</v>
      </c>
      <c r="D28" s="90" t="s">
        <v>42</v>
      </c>
      <c r="E28" s="91">
        <v>23000</v>
      </c>
      <c r="F28" s="3">
        <f>E28*J$7</f>
        <v>2088.4978190000002</v>
      </c>
      <c r="G28" s="3">
        <f>B28*E28</f>
        <v>23000</v>
      </c>
      <c r="H28" s="3">
        <f>C28*E28</f>
        <v>23000</v>
      </c>
      <c r="I28" s="3">
        <f>B28*F28</f>
        <v>2088.4978190000002</v>
      </c>
      <c r="J28" s="3">
        <f>C28*F28</f>
        <v>2088.4978190000002</v>
      </c>
    </row>
    <row r="29" spans="2:10" s="1" customFormat="1" ht="18.75" customHeight="1" x14ac:dyDescent="0.25">
      <c r="B29" s="89">
        <v>180</v>
      </c>
      <c r="C29" s="89">
        <v>180</v>
      </c>
      <c r="D29" s="90" t="s">
        <v>43</v>
      </c>
      <c r="E29" s="91">
        <v>100</v>
      </c>
      <c r="F29" s="3">
        <f t="shared" ref="F29:F32" si="7">E29*J$7</f>
        <v>9.0804252999999999</v>
      </c>
      <c r="G29" s="3">
        <f t="shared" ref="G29:G32" si="8">B29*E29</f>
        <v>18000</v>
      </c>
      <c r="H29" s="3">
        <f t="shared" ref="H29:H32" si="9">C29*E29</f>
        <v>18000</v>
      </c>
      <c r="I29" s="3">
        <f t="shared" ref="I29:I32" si="10">B29*F29</f>
        <v>1634.4765540000001</v>
      </c>
      <c r="J29" s="3">
        <f t="shared" ref="J29:J32" si="11">C29*F29</f>
        <v>1634.4765540000001</v>
      </c>
    </row>
    <row r="30" spans="2:10" s="1" customFormat="1" ht="18.75" customHeight="1" x14ac:dyDescent="0.25">
      <c r="B30" s="89">
        <v>1</v>
      </c>
      <c r="C30" s="89">
        <v>1</v>
      </c>
      <c r="D30" s="90" t="s">
        <v>44</v>
      </c>
      <c r="E30" s="91">
        <v>0</v>
      </c>
      <c r="F30" s="3">
        <f t="shared" si="7"/>
        <v>0</v>
      </c>
      <c r="G30" s="3">
        <f t="shared" si="8"/>
        <v>0</v>
      </c>
      <c r="H30" s="3">
        <f t="shared" si="9"/>
        <v>0</v>
      </c>
      <c r="I30" s="3">
        <f t="shared" si="10"/>
        <v>0</v>
      </c>
      <c r="J30" s="3">
        <f t="shared" si="11"/>
        <v>0</v>
      </c>
    </row>
    <row r="31" spans="2:10" s="1" customFormat="1" ht="18.75" customHeight="1" x14ac:dyDescent="0.25">
      <c r="B31" s="89">
        <v>1</v>
      </c>
      <c r="C31" s="89">
        <v>1</v>
      </c>
      <c r="D31" s="90" t="s">
        <v>46</v>
      </c>
      <c r="E31" s="91">
        <v>2000</v>
      </c>
      <c r="F31" s="3">
        <f t="shared" si="7"/>
        <v>181.60850600000001</v>
      </c>
      <c r="G31" s="3">
        <f t="shared" si="8"/>
        <v>2000</v>
      </c>
      <c r="H31" s="3">
        <f t="shared" si="9"/>
        <v>2000</v>
      </c>
      <c r="I31" s="3">
        <f t="shared" si="10"/>
        <v>181.60850600000001</v>
      </c>
      <c r="J31" s="3">
        <f t="shared" si="11"/>
        <v>181.60850600000001</v>
      </c>
    </row>
    <row r="32" spans="2:10" s="1" customFormat="1" ht="18.75" customHeight="1" x14ac:dyDescent="0.25">
      <c r="B32" s="89">
        <v>1</v>
      </c>
      <c r="C32" s="89"/>
      <c r="D32" s="90" t="s">
        <v>16</v>
      </c>
      <c r="E32" s="91">
        <v>2000</v>
      </c>
      <c r="F32" s="3">
        <f t="shared" si="7"/>
        <v>181.60850600000001</v>
      </c>
      <c r="G32" s="3">
        <f t="shared" si="8"/>
        <v>2000</v>
      </c>
      <c r="H32" s="3">
        <f t="shared" si="9"/>
        <v>0</v>
      </c>
      <c r="I32" s="3">
        <f t="shared" si="10"/>
        <v>181.60850600000001</v>
      </c>
      <c r="J32" s="3">
        <f t="shared" si="11"/>
        <v>0</v>
      </c>
    </row>
    <row r="33" spans="2:10" s="1" customFormat="1" ht="18.75" customHeight="1" x14ac:dyDescent="0.25">
      <c r="B33" s="49" t="s">
        <v>56</v>
      </c>
      <c r="C33" s="50"/>
      <c r="D33" s="50"/>
      <c r="E33" s="50"/>
      <c r="F33" s="51"/>
      <c r="G33" s="52">
        <f t="shared" ref="G33:H33" si="12">SUM(G28:G32)</f>
        <v>45000</v>
      </c>
      <c r="H33" s="52">
        <f t="shared" si="12"/>
        <v>43000</v>
      </c>
      <c r="I33" s="52">
        <f>SUM(I28:I32)</f>
        <v>4086.1913850000001</v>
      </c>
      <c r="J33" s="52">
        <f>SUM(J28:J32)</f>
        <v>3904.582879</v>
      </c>
    </row>
    <row r="34" spans="2:10" s="1" customFormat="1" ht="18.75" customHeight="1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s="1" customFormat="1" ht="18.75" customHeight="1" x14ac:dyDescent="0.25">
      <c r="B35" s="65" t="s">
        <v>53</v>
      </c>
      <c r="C35" s="65"/>
      <c r="D35" s="65"/>
      <c r="E35" s="56" t="str">
        <f>Introduction!C8</f>
        <v>SEK</v>
      </c>
      <c r="F35" s="56" t="s">
        <v>107</v>
      </c>
      <c r="G35" s="57" t="str">
        <f>Introduction!C8</f>
        <v>SEK</v>
      </c>
      <c r="H35" s="57"/>
      <c r="I35" s="57" t="s">
        <v>107</v>
      </c>
      <c r="J35" s="57"/>
    </row>
    <row r="36" spans="2:10" s="1" customFormat="1" ht="18.75" customHeight="1" x14ac:dyDescent="0.25">
      <c r="B36" s="15" t="s">
        <v>3</v>
      </c>
      <c r="C36" s="15" t="s">
        <v>4</v>
      </c>
      <c r="D36" s="58"/>
      <c r="E36" s="16" t="s">
        <v>108</v>
      </c>
      <c r="F36" s="16" t="s">
        <v>108</v>
      </c>
      <c r="G36" s="16" t="s">
        <v>3</v>
      </c>
      <c r="H36" s="16" t="s">
        <v>4</v>
      </c>
      <c r="I36" s="16" t="s">
        <v>3</v>
      </c>
      <c r="J36" s="16" t="s">
        <v>4</v>
      </c>
    </row>
    <row r="37" spans="2:10" s="1" customFormat="1" ht="18.75" customHeight="1" x14ac:dyDescent="0.25">
      <c r="B37" s="89">
        <v>50</v>
      </c>
      <c r="C37" s="89">
        <v>50</v>
      </c>
      <c r="D37" s="90" t="s">
        <v>58</v>
      </c>
      <c r="E37" s="91">
        <v>100</v>
      </c>
      <c r="F37" s="3">
        <f>E37*J$7</f>
        <v>9.0804252999999999</v>
      </c>
      <c r="G37" s="3">
        <f>B37*E37</f>
        <v>5000</v>
      </c>
      <c r="H37" s="3">
        <f>C37*E37</f>
        <v>5000</v>
      </c>
      <c r="I37" s="3">
        <f>B37*F37</f>
        <v>454.02126499999997</v>
      </c>
      <c r="J37" s="3">
        <f>C37*F37</f>
        <v>454.02126499999997</v>
      </c>
    </row>
    <row r="38" spans="2:10" s="1" customFormat="1" ht="18.75" customHeight="1" x14ac:dyDescent="0.25">
      <c r="B38" s="89">
        <v>50</v>
      </c>
      <c r="C38" s="89">
        <v>50</v>
      </c>
      <c r="D38" s="90" t="s">
        <v>59</v>
      </c>
      <c r="E38" s="91">
        <v>100</v>
      </c>
      <c r="F38" s="3">
        <f t="shared" ref="F38:F48" si="13">E38*J$7</f>
        <v>9.0804252999999999</v>
      </c>
      <c r="G38" s="3">
        <f t="shared" ref="G38:G48" si="14">B38*E38</f>
        <v>5000</v>
      </c>
      <c r="H38" s="3">
        <f t="shared" ref="H38:H48" si="15">C38*E38</f>
        <v>5000</v>
      </c>
      <c r="I38" s="3">
        <f t="shared" ref="I38:I48" si="16">B38*F38</f>
        <v>454.02126499999997</v>
      </c>
      <c r="J38" s="3">
        <f t="shared" ref="J38:J48" si="17">C38*F38</f>
        <v>454.02126499999997</v>
      </c>
    </row>
    <row r="39" spans="2:10" s="1" customFormat="1" ht="18.75" customHeight="1" x14ac:dyDescent="0.25">
      <c r="B39" s="89">
        <v>20</v>
      </c>
      <c r="C39" s="89">
        <v>20</v>
      </c>
      <c r="D39" s="90" t="s">
        <v>60</v>
      </c>
      <c r="E39" s="91">
        <v>200</v>
      </c>
      <c r="F39" s="3">
        <f t="shared" si="13"/>
        <v>18.1608506</v>
      </c>
      <c r="G39" s="3">
        <f t="shared" si="14"/>
        <v>4000</v>
      </c>
      <c r="H39" s="3">
        <f t="shared" si="15"/>
        <v>4000</v>
      </c>
      <c r="I39" s="3">
        <f t="shared" si="16"/>
        <v>363.21701200000001</v>
      </c>
      <c r="J39" s="3">
        <f t="shared" si="17"/>
        <v>363.21701200000001</v>
      </c>
    </row>
    <row r="40" spans="2:10" s="1" customFormat="1" ht="18.75" customHeight="1" x14ac:dyDescent="0.25">
      <c r="B40" s="89">
        <v>70</v>
      </c>
      <c r="C40" s="89">
        <v>70</v>
      </c>
      <c r="D40" s="90" t="s">
        <v>61</v>
      </c>
      <c r="E40" s="91">
        <v>70</v>
      </c>
      <c r="F40" s="3">
        <f t="shared" si="13"/>
        <v>6.3562977099999998</v>
      </c>
      <c r="G40" s="3">
        <f t="shared" si="14"/>
        <v>4900</v>
      </c>
      <c r="H40" s="3">
        <f t="shared" si="15"/>
        <v>4900</v>
      </c>
      <c r="I40" s="3">
        <f t="shared" si="16"/>
        <v>444.94083969999997</v>
      </c>
      <c r="J40" s="3">
        <f t="shared" si="17"/>
        <v>444.94083969999997</v>
      </c>
    </row>
    <row r="41" spans="2:10" s="1" customFormat="1" ht="18.75" customHeight="1" x14ac:dyDescent="0.25">
      <c r="B41" s="89">
        <v>500</v>
      </c>
      <c r="C41" s="89">
        <v>500</v>
      </c>
      <c r="D41" s="90" t="s">
        <v>62</v>
      </c>
      <c r="E41" s="91">
        <v>10</v>
      </c>
      <c r="F41" s="3">
        <f t="shared" si="13"/>
        <v>0.90804253000000001</v>
      </c>
      <c r="G41" s="3">
        <f t="shared" si="14"/>
        <v>5000</v>
      </c>
      <c r="H41" s="3">
        <f t="shared" si="15"/>
        <v>5000</v>
      </c>
      <c r="I41" s="3">
        <f t="shared" si="16"/>
        <v>454.02126500000003</v>
      </c>
      <c r="J41" s="3">
        <f t="shared" si="17"/>
        <v>454.02126500000003</v>
      </c>
    </row>
    <row r="42" spans="2:10" s="1" customFormat="1" ht="18.75" customHeight="1" x14ac:dyDescent="0.25">
      <c r="B42" s="89">
        <v>36</v>
      </c>
      <c r="C42" s="89">
        <v>36</v>
      </c>
      <c r="D42" s="90" t="s">
        <v>63</v>
      </c>
      <c r="E42" s="91">
        <v>150</v>
      </c>
      <c r="F42" s="3">
        <f t="shared" si="13"/>
        <v>13.620637950000001</v>
      </c>
      <c r="G42" s="3">
        <f t="shared" si="14"/>
        <v>5400</v>
      </c>
      <c r="H42" s="3">
        <f t="shared" si="15"/>
        <v>5400</v>
      </c>
      <c r="I42" s="3">
        <f t="shared" si="16"/>
        <v>490.34296620000003</v>
      </c>
      <c r="J42" s="3">
        <f t="shared" si="17"/>
        <v>490.34296620000003</v>
      </c>
    </row>
    <row r="43" spans="2:10" s="1" customFormat="1" ht="18.75" customHeight="1" x14ac:dyDescent="0.25">
      <c r="B43" s="89">
        <v>250</v>
      </c>
      <c r="C43" s="89">
        <v>250</v>
      </c>
      <c r="D43" s="90" t="s">
        <v>64</v>
      </c>
      <c r="E43" s="91">
        <v>10</v>
      </c>
      <c r="F43" s="3">
        <f t="shared" si="13"/>
        <v>0.90804253000000001</v>
      </c>
      <c r="G43" s="3">
        <f t="shared" si="14"/>
        <v>2500</v>
      </c>
      <c r="H43" s="3">
        <f t="shared" si="15"/>
        <v>2500</v>
      </c>
      <c r="I43" s="3">
        <f t="shared" si="16"/>
        <v>227.01063250000001</v>
      </c>
      <c r="J43" s="3">
        <f t="shared" si="17"/>
        <v>227.01063250000001</v>
      </c>
    </row>
    <row r="44" spans="2:10" s="1" customFormat="1" ht="18.75" customHeight="1" x14ac:dyDescent="0.25">
      <c r="B44" s="89">
        <v>500</v>
      </c>
      <c r="C44" s="89">
        <v>500</v>
      </c>
      <c r="D44" s="90" t="s">
        <v>65</v>
      </c>
      <c r="E44" s="91">
        <v>5</v>
      </c>
      <c r="F44" s="3">
        <f t="shared" si="13"/>
        <v>0.45402126500000001</v>
      </c>
      <c r="G44" s="3">
        <f t="shared" si="14"/>
        <v>2500</v>
      </c>
      <c r="H44" s="3">
        <f t="shared" si="15"/>
        <v>2500</v>
      </c>
      <c r="I44" s="3">
        <f t="shared" si="16"/>
        <v>227.01063250000001</v>
      </c>
      <c r="J44" s="3">
        <f t="shared" si="17"/>
        <v>227.01063250000001</v>
      </c>
    </row>
    <row r="45" spans="2:10" s="1" customFormat="1" ht="18.75" customHeight="1" x14ac:dyDescent="0.25">
      <c r="B45" s="89">
        <v>18</v>
      </c>
      <c r="C45" s="89">
        <v>18</v>
      </c>
      <c r="D45" s="90" t="s">
        <v>66</v>
      </c>
      <c r="E45" s="91">
        <v>200</v>
      </c>
      <c r="F45" s="3">
        <f t="shared" si="13"/>
        <v>18.1608506</v>
      </c>
      <c r="G45" s="3">
        <f t="shared" si="14"/>
        <v>3600</v>
      </c>
      <c r="H45" s="3">
        <f t="shared" si="15"/>
        <v>3600</v>
      </c>
      <c r="I45" s="3">
        <f t="shared" si="16"/>
        <v>326.8953108</v>
      </c>
      <c r="J45" s="3">
        <f t="shared" si="17"/>
        <v>326.8953108</v>
      </c>
    </row>
    <row r="46" spans="2:10" s="1" customFormat="1" ht="18.75" customHeight="1" x14ac:dyDescent="0.25">
      <c r="B46" s="89">
        <v>18</v>
      </c>
      <c r="C46" s="89">
        <v>18</v>
      </c>
      <c r="D46" s="90" t="s">
        <v>67</v>
      </c>
      <c r="E46" s="91">
        <v>60</v>
      </c>
      <c r="F46" s="3">
        <f t="shared" si="13"/>
        <v>5.4482551800000003</v>
      </c>
      <c r="G46" s="3">
        <f t="shared" si="14"/>
        <v>1080</v>
      </c>
      <c r="H46" s="3">
        <f t="shared" si="15"/>
        <v>1080</v>
      </c>
      <c r="I46" s="3">
        <f t="shared" si="16"/>
        <v>98.068593240000013</v>
      </c>
      <c r="J46" s="3">
        <f t="shared" si="17"/>
        <v>98.068593240000013</v>
      </c>
    </row>
    <row r="47" spans="2:10" s="1" customFormat="1" ht="18.75" customHeight="1" x14ac:dyDescent="0.25">
      <c r="B47" s="89">
        <v>10</v>
      </c>
      <c r="C47" s="89">
        <v>10</v>
      </c>
      <c r="D47" s="90" t="s">
        <v>68</v>
      </c>
      <c r="E47" s="91">
        <v>100</v>
      </c>
      <c r="F47" s="3">
        <f t="shared" si="13"/>
        <v>9.0804252999999999</v>
      </c>
      <c r="G47" s="3">
        <f t="shared" si="14"/>
        <v>1000</v>
      </c>
      <c r="H47" s="3">
        <f t="shared" si="15"/>
        <v>1000</v>
      </c>
      <c r="I47" s="3">
        <f t="shared" si="16"/>
        <v>90.804253000000003</v>
      </c>
      <c r="J47" s="3">
        <f t="shared" si="17"/>
        <v>90.804253000000003</v>
      </c>
    </row>
    <row r="48" spans="2:10" s="1" customFormat="1" ht="18.75" customHeight="1" x14ac:dyDescent="0.25">
      <c r="B48" s="89">
        <v>400</v>
      </c>
      <c r="C48" s="89"/>
      <c r="D48" s="90" t="s">
        <v>24</v>
      </c>
      <c r="E48" s="91">
        <v>200</v>
      </c>
      <c r="F48" s="3">
        <f t="shared" si="13"/>
        <v>18.1608506</v>
      </c>
      <c r="G48" s="3">
        <f t="shared" si="14"/>
        <v>80000</v>
      </c>
      <c r="H48" s="3">
        <f t="shared" si="15"/>
        <v>0</v>
      </c>
      <c r="I48" s="3">
        <f t="shared" si="16"/>
        <v>7264.3402399999995</v>
      </c>
      <c r="J48" s="3">
        <f t="shared" si="17"/>
        <v>0</v>
      </c>
    </row>
    <row r="49" spans="2:10" s="1" customFormat="1" ht="18.75" customHeight="1" x14ac:dyDescent="0.25">
      <c r="B49" s="49" t="s">
        <v>69</v>
      </c>
      <c r="C49" s="50"/>
      <c r="D49" s="50"/>
      <c r="E49" s="50"/>
      <c r="F49" s="51"/>
      <c r="G49" s="52">
        <f t="shared" ref="G49:H49" si="18">SUM(G37:G48)</f>
        <v>119980</v>
      </c>
      <c r="H49" s="52">
        <f t="shared" si="18"/>
        <v>39980</v>
      </c>
      <c r="I49" s="52">
        <f>SUM(I37:I48)</f>
        <v>10894.69427494</v>
      </c>
      <c r="J49" s="52">
        <f>SUM(J37:J48)</f>
        <v>3630.35403494</v>
      </c>
    </row>
    <row r="50" spans="2:10" s="1" customFormat="1" ht="18.75" customHeight="1" x14ac:dyDescent="0.25">
      <c r="B50" s="8"/>
      <c r="C50" s="8"/>
      <c r="D50" s="8"/>
      <c r="E50" s="8"/>
      <c r="F50" s="8"/>
      <c r="G50" s="8"/>
      <c r="H50" s="8"/>
      <c r="I50" s="8"/>
      <c r="J50" s="8"/>
    </row>
    <row r="51" spans="2:10" s="1" customFormat="1" ht="18.75" customHeight="1" x14ac:dyDescent="0.25">
      <c r="B51" s="65" t="s">
        <v>31</v>
      </c>
      <c r="C51" s="65"/>
      <c r="D51" s="65"/>
      <c r="E51" s="56" t="str">
        <f>Introduction!C8</f>
        <v>SEK</v>
      </c>
      <c r="F51" s="56" t="s">
        <v>107</v>
      </c>
      <c r="G51" s="57" t="str">
        <f>Introduction!C8</f>
        <v>SEK</v>
      </c>
      <c r="H51" s="57"/>
      <c r="I51" s="57" t="s">
        <v>107</v>
      </c>
      <c r="J51" s="57"/>
    </row>
    <row r="52" spans="2:10" s="1" customFormat="1" ht="18.75" customHeight="1" x14ac:dyDescent="0.25">
      <c r="B52" s="15" t="s">
        <v>3</v>
      </c>
      <c r="C52" s="15" t="s">
        <v>4</v>
      </c>
      <c r="D52" s="58"/>
      <c r="E52" s="16" t="s">
        <v>108</v>
      </c>
      <c r="F52" s="16" t="s">
        <v>108</v>
      </c>
      <c r="G52" s="16" t="s">
        <v>3</v>
      </c>
      <c r="H52" s="16" t="s">
        <v>4</v>
      </c>
      <c r="I52" s="16" t="s">
        <v>3</v>
      </c>
      <c r="J52" s="16" t="s">
        <v>4</v>
      </c>
    </row>
    <row r="53" spans="2:10" s="1" customFormat="1" ht="18.75" customHeight="1" x14ac:dyDescent="0.25">
      <c r="B53" s="89">
        <v>50</v>
      </c>
      <c r="C53" s="89">
        <v>50</v>
      </c>
      <c r="D53" s="90" t="s">
        <v>25</v>
      </c>
      <c r="E53" s="91">
        <v>20</v>
      </c>
      <c r="F53" s="3">
        <f>E53*J$7</f>
        <v>1.81608506</v>
      </c>
      <c r="G53" s="3">
        <f>B53*E53</f>
        <v>1000</v>
      </c>
      <c r="H53" s="3">
        <f>C53*E53</f>
        <v>1000</v>
      </c>
      <c r="I53" s="3">
        <f>B53*F53</f>
        <v>90.804253000000003</v>
      </c>
      <c r="J53" s="3">
        <f>C53*F53</f>
        <v>90.804253000000003</v>
      </c>
    </row>
    <row r="54" spans="2:10" s="1" customFormat="1" ht="18.75" customHeight="1" x14ac:dyDescent="0.25">
      <c r="B54" s="89">
        <v>50</v>
      </c>
      <c r="C54" s="89">
        <v>50</v>
      </c>
      <c r="D54" s="90" t="s">
        <v>26</v>
      </c>
      <c r="E54" s="91">
        <v>30</v>
      </c>
      <c r="F54" s="3">
        <f t="shared" ref="F54:F57" si="19">E54*J$7</f>
        <v>2.7241275900000002</v>
      </c>
      <c r="G54" s="3">
        <f t="shared" ref="G54:G57" si="20">B54*E54</f>
        <v>1500</v>
      </c>
      <c r="H54" s="3">
        <f t="shared" ref="H54:H57" si="21">C54*E54</f>
        <v>1500</v>
      </c>
      <c r="I54" s="3">
        <f t="shared" ref="I54:I57" si="22">B54*F54</f>
        <v>136.2063795</v>
      </c>
      <c r="J54" s="3">
        <f t="shared" ref="J54:J57" si="23">C54*F54</f>
        <v>136.2063795</v>
      </c>
    </row>
    <row r="55" spans="2:10" s="1" customFormat="1" ht="18.75" customHeight="1" x14ac:dyDescent="0.25">
      <c r="B55" s="89">
        <v>50</v>
      </c>
      <c r="C55" s="89">
        <v>50</v>
      </c>
      <c r="D55" s="90" t="s">
        <v>27</v>
      </c>
      <c r="E55" s="91">
        <v>25</v>
      </c>
      <c r="F55" s="3">
        <f t="shared" si="19"/>
        <v>2.270106325</v>
      </c>
      <c r="G55" s="3">
        <f t="shared" si="20"/>
        <v>1250</v>
      </c>
      <c r="H55" s="3">
        <f t="shared" si="21"/>
        <v>1250</v>
      </c>
      <c r="I55" s="3">
        <f t="shared" si="22"/>
        <v>113.50531624999999</v>
      </c>
      <c r="J55" s="3">
        <f t="shared" si="23"/>
        <v>113.50531624999999</v>
      </c>
    </row>
    <row r="56" spans="2:10" s="1" customFormat="1" ht="18.75" customHeight="1" x14ac:dyDescent="0.25">
      <c r="B56" s="89">
        <v>100</v>
      </c>
      <c r="C56" s="89">
        <v>100</v>
      </c>
      <c r="D56" s="90" t="s">
        <v>54</v>
      </c>
      <c r="E56" s="91">
        <v>15</v>
      </c>
      <c r="F56" s="3">
        <f t="shared" si="19"/>
        <v>1.3620637950000001</v>
      </c>
      <c r="G56" s="3">
        <f t="shared" si="20"/>
        <v>1500</v>
      </c>
      <c r="H56" s="3">
        <f t="shared" si="21"/>
        <v>1500</v>
      </c>
      <c r="I56" s="3">
        <f t="shared" si="22"/>
        <v>136.2063795</v>
      </c>
      <c r="J56" s="3">
        <f t="shared" si="23"/>
        <v>136.2063795</v>
      </c>
    </row>
    <row r="57" spans="2:10" s="1" customFormat="1" ht="18.75" customHeight="1" x14ac:dyDescent="0.25">
      <c r="B57" s="89">
        <v>1</v>
      </c>
      <c r="C57" s="89">
        <v>1</v>
      </c>
      <c r="D57" s="90" t="s">
        <v>16</v>
      </c>
      <c r="E57" s="91">
        <v>100</v>
      </c>
      <c r="F57" s="3">
        <f t="shared" si="19"/>
        <v>9.0804252999999999</v>
      </c>
      <c r="G57" s="3">
        <f t="shared" si="20"/>
        <v>100</v>
      </c>
      <c r="H57" s="3">
        <f t="shared" si="21"/>
        <v>100</v>
      </c>
      <c r="I57" s="3">
        <f t="shared" si="22"/>
        <v>9.0804252999999999</v>
      </c>
      <c r="J57" s="3">
        <f t="shared" si="23"/>
        <v>9.0804252999999999</v>
      </c>
    </row>
    <row r="58" spans="2:10" s="1" customFormat="1" ht="18.75" customHeight="1" x14ac:dyDescent="0.25">
      <c r="B58" s="65" t="s">
        <v>55</v>
      </c>
      <c r="C58" s="65"/>
      <c r="D58" s="65"/>
      <c r="E58" s="65"/>
      <c r="F58" s="65"/>
      <c r="G58" s="52">
        <f t="shared" ref="G58:H58" si="24">SUM(G53:G57)</f>
        <v>5350</v>
      </c>
      <c r="H58" s="52">
        <f t="shared" si="24"/>
        <v>5350</v>
      </c>
      <c r="I58" s="52">
        <f>SUM(I53:I57)</f>
        <v>485.80275355000003</v>
      </c>
      <c r="J58" s="52">
        <f>SUM(J53:J57)</f>
        <v>485.80275355000003</v>
      </c>
    </row>
    <row r="60" spans="2:10" s="1" customFormat="1" ht="18.75" customHeight="1" x14ac:dyDescent="0.25">
      <c r="B60" s="65" t="s">
        <v>71</v>
      </c>
      <c r="C60" s="65"/>
      <c r="D60" s="65"/>
      <c r="E60" s="56" t="str">
        <f>Introduction!C8</f>
        <v>SEK</v>
      </c>
      <c r="F60" s="56" t="s">
        <v>107</v>
      </c>
      <c r="G60" s="57" t="str">
        <f>Introduction!C8</f>
        <v>SEK</v>
      </c>
      <c r="H60" s="57"/>
      <c r="I60" s="57" t="s">
        <v>107</v>
      </c>
      <c r="J60" s="57"/>
    </row>
    <row r="61" spans="2:10" s="1" customFormat="1" ht="18.75" customHeight="1" x14ac:dyDescent="0.25">
      <c r="B61" s="15" t="s">
        <v>3</v>
      </c>
      <c r="C61" s="15" t="s">
        <v>4</v>
      </c>
      <c r="D61" s="58"/>
      <c r="E61" s="16" t="s">
        <v>108</v>
      </c>
      <c r="F61" s="16" t="s">
        <v>108</v>
      </c>
      <c r="G61" s="16" t="s">
        <v>3</v>
      </c>
      <c r="H61" s="16" t="s">
        <v>4</v>
      </c>
      <c r="I61" s="16" t="s">
        <v>3</v>
      </c>
      <c r="J61" s="16" t="s">
        <v>4</v>
      </c>
    </row>
    <row r="62" spans="2:10" s="1" customFormat="1" ht="18.75" customHeight="1" x14ac:dyDescent="0.25">
      <c r="B62" s="89">
        <v>1</v>
      </c>
      <c r="C62" s="89">
        <v>1</v>
      </c>
      <c r="D62" s="90" t="s">
        <v>77</v>
      </c>
      <c r="E62" s="91">
        <v>150</v>
      </c>
      <c r="F62" s="3">
        <f>E62*J$7</f>
        <v>13.620637950000001</v>
      </c>
      <c r="G62" s="3">
        <f>B62*E62</f>
        <v>150</v>
      </c>
      <c r="H62" s="3">
        <f>C62*E62</f>
        <v>150</v>
      </c>
      <c r="I62" s="3">
        <f>B62*F62</f>
        <v>13.620637950000001</v>
      </c>
      <c r="J62" s="3">
        <f>C62*F62</f>
        <v>13.620637950000001</v>
      </c>
    </row>
    <row r="63" spans="2:10" s="1" customFormat="1" ht="18.75" customHeight="1" x14ac:dyDescent="0.25">
      <c r="B63" s="89">
        <v>20</v>
      </c>
      <c r="C63" s="89">
        <v>20</v>
      </c>
      <c r="D63" s="90" t="s">
        <v>72</v>
      </c>
      <c r="E63" s="91">
        <v>20</v>
      </c>
      <c r="F63" s="3">
        <f t="shared" ref="F63:F68" si="25">E63*J$7</f>
        <v>1.81608506</v>
      </c>
      <c r="G63" s="3">
        <f t="shared" ref="G63:G68" si="26">B63*E63</f>
        <v>400</v>
      </c>
      <c r="H63" s="3">
        <f t="shared" ref="H63:H68" si="27">C63*E63</f>
        <v>400</v>
      </c>
      <c r="I63" s="3">
        <f t="shared" ref="I63:I68" si="28">B63*F63</f>
        <v>36.3217012</v>
      </c>
      <c r="J63" s="3">
        <f t="shared" ref="J63:J68" si="29">C63*F63</f>
        <v>36.3217012</v>
      </c>
    </row>
    <row r="64" spans="2:10" s="1" customFormat="1" ht="18.75" customHeight="1" x14ac:dyDescent="0.25">
      <c r="B64" s="89">
        <v>300</v>
      </c>
      <c r="C64" s="89">
        <v>300</v>
      </c>
      <c r="D64" s="90" t="s">
        <v>73</v>
      </c>
      <c r="E64" s="91">
        <v>3</v>
      </c>
      <c r="F64" s="3">
        <f t="shared" si="25"/>
        <v>0.272412759</v>
      </c>
      <c r="G64" s="3">
        <f t="shared" si="26"/>
        <v>900</v>
      </c>
      <c r="H64" s="3">
        <f t="shared" si="27"/>
        <v>900</v>
      </c>
      <c r="I64" s="3">
        <f t="shared" si="28"/>
        <v>81.723827700000001</v>
      </c>
      <c r="J64" s="3">
        <f t="shared" si="29"/>
        <v>81.723827700000001</v>
      </c>
    </row>
    <row r="65" spans="2:10" s="1" customFormat="1" ht="18.75" customHeight="1" x14ac:dyDescent="0.25">
      <c r="B65" s="89">
        <v>30</v>
      </c>
      <c r="C65" s="89">
        <v>30</v>
      </c>
      <c r="D65" s="90" t="s">
        <v>74</v>
      </c>
      <c r="E65" s="91">
        <v>2</v>
      </c>
      <c r="F65" s="3">
        <f t="shared" si="25"/>
        <v>0.181608506</v>
      </c>
      <c r="G65" s="3">
        <f t="shared" si="26"/>
        <v>60</v>
      </c>
      <c r="H65" s="3">
        <f t="shared" si="27"/>
        <v>60</v>
      </c>
      <c r="I65" s="3">
        <f t="shared" si="28"/>
        <v>5.4482551800000003</v>
      </c>
      <c r="J65" s="3">
        <f t="shared" si="29"/>
        <v>5.4482551800000003</v>
      </c>
    </row>
    <row r="66" spans="2:10" s="1" customFormat="1" ht="18.75" customHeight="1" x14ac:dyDescent="0.25">
      <c r="B66" s="89">
        <v>10</v>
      </c>
      <c r="C66" s="89">
        <v>10</v>
      </c>
      <c r="D66" s="90" t="s">
        <v>75</v>
      </c>
      <c r="E66" s="91">
        <v>5</v>
      </c>
      <c r="F66" s="3">
        <f t="shared" si="25"/>
        <v>0.45402126500000001</v>
      </c>
      <c r="G66" s="3">
        <f t="shared" si="26"/>
        <v>50</v>
      </c>
      <c r="H66" s="3">
        <f t="shared" si="27"/>
        <v>50</v>
      </c>
      <c r="I66" s="3">
        <f t="shared" si="28"/>
        <v>4.54021265</v>
      </c>
      <c r="J66" s="3">
        <f t="shared" si="29"/>
        <v>4.54021265</v>
      </c>
    </row>
    <row r="67" spans="2:10" s="1" customFormat="1" ht="18.75" customHeight="1" x14ac:dyDescent="0.25">
      <c r="B67" s="89">
        <v>10</v>
      </c>
      <c r="C67" s="89">
        <v>10</v>
      </c>
      <c r="D67" s="90" t="s">
        <v>76</v>
      </c>
      <c r="E67" s="91">
        <v>3</v>
      </c>
      <c r="F67" s="3">
        <f t="shared" si="25"/>
        <v>0.272412759</v>
      </c>
      <c r="G67" s="3">
        <f t="shared" si="26"/>
        <v>30</v>
      </c>
      <c r="H67" s="3">
        <f t="shared" si="27"/>
        <v>30</v>
      </c>
      <c r="I67" s="3">
        <f t="shared" si="28"/>
        <v>2.7241275900000002</v>
      </c>
      <c r="J67" s="3">
        <f t="shared" si="29"/>
        <v>2.7241275900000002</v>
      </c>
    </row>
    <row r="68" spans="2:10" s="1" customFormat="1" ht="18.75" customHeight="1" x14ac:dyDescent="0.25">
      <c r="B68" s="89">
        <v>1</v>
      </c>
      <c r="C68" s="89">
        <v>1</v>
      </c>
      <c r="D68" s="90" t="s">
        <v>16</v>
      </c>
      <c r="E68" s="91">
        <v>50</v>
      </c>
      <c r="F68" s="3">
        <f t="shared" si="25"/>
        <v>4.54021265</v>
      </c>
      <c r="G68" s="3">
        <f t="shared" si="26"/>
        <v>50</v>
      </c>
      <c r="H68" s="3">
        <f t="shared" si="27"/>
        <v>50</v>
      </c>
      <c r="I68" s="3">
        <f t="shared" si="28"/>
        <v>4.54021265</v>
      </c>
      <c r="J68" s="3">
        <f t="shared" si="29"/>
        <v>4.54021265</v>
      </c>
    </row>
    <row r="69" spans="2:10" s="1" customFormat="1" ht="18.75" customHeight="1" x14ac:dyDescent="0.25">
      <c r="B69" s="49" t="s">
        <v>78</v>
      </c>
      <c r="C69" s="50"/>
      <c r="D69" s="50"/>
      <c r="E69" s="50"/>
      <c r="F69" s="51"/>
      <c r="G69" s="52">
        <f t="shared" ref="G69:H69" si="30">SUM(G61:G68)</f>
        <v>1640</v>
      </c>
      <c r="H69" s="52">
        <f t="shared" si="30"/>
        <v>1640</v>
      </c>
      <c r="I69" s="52">
        <f>SUM(I61:I68)</f>
        <v>148.91897491999998</v>
      </c>
      <c r="J69" s="52">
        <f>SUM(J61:J68)</f>
        <v>148.91897491999998</v>
      </c>
    </row>
    <row r="71" spans="2:10" s="1" customFormat="1" ht="18.75" customHeight="1" x14ac:dyDescent="0.25">
      <c r="B71" s="65" t="s">
        <v>79</v>
      </c>
      <c r="C71" s="65"/>
      <c r="D71" s="65"/>
      <c r="E71" s="56" t="str">
        <f>Introduction!C8</f>
        <v>SEK</v>
      </c>
      <c r="F71" s="56" t="s">
        <v>107</v>
      </c>
      <c r="G71" s="57" t="str">
        <f>Introduction!C8</f>
        <v>SEK</v>
      </c>
      <c r="H71" s="57"/>
      <c r="I71" s="57" t="s">
        <v>107</v>
      </c>
      <c r="J71" s="57"/>
    </row>
    <row r="72" spans="2:10" s="1" customFormat="1" ht="18.75" customHeight="1" x14ac:dyDescent="0.25">
      <c r="B72" s="15" t="s">
        <v>3</v>
      </c>
      <c r="C72" s="15" t="s">
        <v>4</v>
      </c>
      <c r="D72" s="58"/>
      <c r="E72" s="16" t="s">
        <v>108</v>
      </c>
      <c r="F72" s="16" t="s">
        <v>108</v>
      </c>
      <c r="G72" s="16" t="s">
        <v>3</v>
      </c>
      <c r="H72" s="16" t="s">
        <v>4</v>
      </c>
      <c r="I72" s="16" t="s">
        <v>3</v>
      </c>
      <c r="J72" s="16" t="s">
        <v>4</v>
      </c>
    </row>
    <row r="73" spans="2:10" s="1" customFormat="1" ht="18.75" customHeight="1" x14ac:dyDescent="0.25">
      <c r="B73" s="89">
        <v>1</v>
      </c>
      <c r="C73" s="89">
        <v>1</v>
      </c>
      <c r="D73" s="90" t="s">
        <v>80</v>
      </c>
      <c r="E73" s="91">
        <v>2000</v>
      </c>
      <c r="F73" s="3">
        <f>E73*J$7</f>
        <v>181.60850600000001</v>
      </c>
      <c r="G73" s="3">
        <f>B73*E73</f>
        <v>2000</v>
      </c>
      <c r="H73" s="3">
        <f>C73*E73</f>
        <v>2000</v>
      </c>
      <c r="I73" s="3">
        <f>B73*F73</f>
        <v>181.60850600000001</v>
      </c>
      <c r="J73" s="3">
        <f>C73*F73</f>
        <v>181.60850600000001</v>
      </c>
    </row>
    <row r="74" spans="2:10" s="1" customFormat="1" ht="18.75" customHeight="1" x14ac:dyDescent="0.25">
      <c r="B74" s="89">
        <v>4</v>
      </c>
      <c r="C74" s="89">
        <v>4</v>
      </c>
      <c r="D74" s="90" t="s">
        <v>81</v>
      </c>
      <c r="E74" s="91">
        <v>300</v>
      </c>
      <c r="F74" s="3">
        <f t="shared" ref="F74:F80" si="31">E74*J$7</f>
        <v>27.241275900000002</v>
      </c>
      <c r="G74" s="3">
        <f t="shared" ref="G74:G80" si="32">B74*E74</f>
        <v>1200</v>
      </c>
      <c r="H74" s="3">
        <f t="shared" ref="H74:H80" si="33">C74*E74</f>
        <v>1200</v>
      </c>
      <c r="I74" s="3">
        <f t="shared" ref="I74:I80" si="34">B74*F74</f>
        <v>108.96510360000001</v>
      </c>
      <c r="J74" s="3">
        <f t="shared" ref="J74:J80" si="35">C74*F74</f>
        <v>108.96510360000001</v>
      </c>
    </row>
    <row r="75" spans="2:10" s="1" customFormat="1" ht="18.75" customHeight="1" x14ac:dyDescent="0.25">
      <c r="B75" s="89">
        <v>1</v>
      </c>
      <c r="C75" s="89">
        <v>1</v>
      </c>
      <c r="D75" s="90" t="s">
        <v>82</v>
      </c>
      <c r="E75" s="91">
        <v>1500</v>
      </c>
      <c r="F75" s="3">
        <f t="shared" si="31"/>
        <v>136.2063795</v>
      </c>
      <c r="G75" s="3">
        <f t="shared" si="32"/>
        <v>1500</v>
      </c>
      <c r="H75" s="3">
        <f t="shared" si="33"/>
        <v>1500</v>
      </c>
      <c r="I75" s="3">
        <f t="shared" si="34"/>
        <v>136.2063795</v>
      </c>
      <c r="J75" s="3">
        <f t="shared" si="35"/>
        <v>136.2063795</v>
      </c>
    </row>
    <row r="76" spans="2:10" s="1" customFormat="1" ht="18.75" customHeight="1" x14ac:dyDescent="0.25">
      <c r="B76" s="89">
        <v>7</v>
      </c>
      <c r="C76" s="89">
        <v>7</v>
      </c>
      <c r="D76" s="90" t="s">
        <v>83</v>
      </c>
      <c r="E76" s="91">
        <v>200</v>
      </c>
      <c r="F76" s="3">
        <f t="shared" si="31"/>
        <v>18.1608506</v>
      </c>
      <c r="G76" s="3">
        <f t="shared" si="32"/>
        <v>1400</v>
      </c>
      <c r="H76" s="3">
        <f t="shared" si="33"/>
        <v>1400</v>
      </c>
      <c r="I76" s="3">
        <f t="shared" si="34"/>
        <v>127.1259542</v>
      </c>
      <c r="J76" s="3">
        <f t="shared" si="35"/>
        <v>127.1259542</v>
      </c>
    </row>
    <row r="77" spans="2:10" s="1" customFormat="1" ht="18.75" customHeight="1" x14ac:dyDescent="0.25">
      <c r="B77" s="89">
        <v>1</v>
      </c>
      <c r="C77" s="89">
        <v>1</v>
      </c>
      <c r="D77" s="90" t="s">
        <v>84</v>
      </c>
      <c r="E77" s="91">
        <v>1500</v>
      </c>
      <c r="F77" s="3">
        <f t="shared" si="31"/>
        <v>136.2063795</v>
      </c>
      <c r="G77" s="3">
        <f t="shared" si="32"/>
        <v>1500</v>
      </c>
      <c r="H77" s="3">
        <f t="shared" si="33"/>
        <v>1500</v>
      </c>
      <c r="I77" s="3">
        <f t="shared" si="34"/>
        <v>136.2063795</v>
      </c>
      <c r="J77" s="3">
        <f t="shared" si="35"/>
        <v>136.2063795</v>
      </c>
    </row>
    <row r="78" spans="2:10" s="1" customFormat="1" ht="18.75" customHeight="1" x14ac:dyDescent="0.25">
      <c r="B78" s="89">
        <v>10</v>
      </c>
      <c r="C78" s="89">
        <v>10</v>
      </c>
      <c r="D78" s="90" t="s">
        <v>75</v>
      </c>
      <c r="E78" s="91">
        <v>5</v>
      </c>
      <c r="F78" s="3">
        <f t="shared" si="31"/>
        <v>0.45402126500000001</v>
      </c>
      <c r="G78" s="3">
        <f t="shared" si="32"/>
        <v>50</v>
      </c>
      <c r="H78" s="3">
        <f t="shared" si="33"/>
        <v>50</v>
      </c>
      <c r="I78" s="3">
        <f t="shared" si="34"/>
        <v>4.54021265</v>
      </c>
      <c r="J78" s="3">
        <f t="shared" si="35"/>
        <v>4.54021265</v>
      </c>
    </row>
    <row r="79" spans="2:10" s="1" customFormat="1" ht="18.75" customHeight="1" x14ac:dyDescent="0.25">
      <c r="B79" s="89">
        <v>10</v>
      </c>
      <c r="C79" s="89">
        <v>10</v>
      </c>
      <c r="D79" s="90" t="s">
        <v>76</v>
      </c>
      <c r="E79" s="91">
        <v>3</v>
      </c>
      <c r="F79" s="3">
        <f t="shared" si="31"/>
        <v>0.272412759</v>
      </c>
      <c r="G79" s="3">
        <f t="shared" si="32"/>
        <v>30</v>
      </c>
      <c r="H79" s="3">
        <f t="shared" si="33"/>
        <v>30</v>
      </c>
      <c r="I79" s="3">
        <f t="shared" si="34"/>
        <v>2.7241275900000002</v>
      </c>
      <c r="J79" s="3">
        <f t="shared" si="35"/>
        <v>2.7241275900000002</v>
      </c>
    </row>
    <row r="80" spans="2:10" s="1" customFormat="1" ht="18.75" customHeight="1" x14ac:dyDescent="0.25">
      <c r="B80" s="89"/>
      <c r="C80" s="89"/>
      <c r="D80" s="90" t="s">
        <v>16</v>
      </c>
      <c r="E80" s="91">
        <v>50</v>
      </c>
      <c r="F80" s="3">
        <f t="shared" si="31"/>
        <v>4.54021265</v>
      </c>
      <c r="G80" s="3">
        <f t="shared" si="32"/>
        <v>0</v>
      </c>
      <c r="H80" s="3">
        <f t="shared" si="33"/>
        <v>0</v>
      </c>
      <c r="I80" s="3">
        <f t="shared" si="34"/>
        <v>0</v>
      </c>
      <c r="J80" s="3">
        <f t="shared" si="35"/>
        <v>0</v>
      </c>
    </row>
    <row r="81" spans="2:10" s="1" customFormat="1" ht="18.75" customHeight="1" x14ac:dyDescent="0.25">
      <c r="B81" s="49" t="s">
        <v>85</v>
      </c>
      <c r="C81" s="50"/>
      <c r="D81" s="50"/>
      <c r="E81" s="50"/>
      <c r="F81" s="51"/>
      <c r="G81" s="52">
        <f t="shared" ref="G81:H81" si="36">SUM(G73:G80)</f>
        <v>7680</v>
      </c>
      <c r="H81" s="52">
        <f t="shared" si="36"/>
        <v>7680</v>
      </c>
      <c r="I81" s="52">
        <f>SUM(I73:I80)</f>
        <v>697.37666303999993</v>
      </c>
      <c r="J81" s="52">
        <f>SUM(J73:J80)</f>
        <v>697.37666303999993</v>
      </c>
    </row>
    <row r="83" spans="2:10" s="1" customFormat="1" ht="18.75" customHeight="1" x14ac:dyDescent="0.25">
      <c r="B83" s="65" t="s">
        <v>86</v>
      </c>
      <c r="C83" s="65"/>
      <c r="D83" s="65"/>
      <c r="E83" s="56" t="str">
        <f>Introduction!C8</f>
        <v>SEK</v>
      </c>
      <c r="F83" s="56" t="s">
        <v>107</v>
      </c>
      <c r="G83" s="57" t="str">
        <f>Introduction!C8</f>
        <v>SEK</v>
      </c>
      <c r="H83" s="57"/>
      <c r="I83" s="57" t="s">
        <v>107</v>
      </c>
      <c r="J83" s="57"/>
    </row>
    <row r="84" spans="2:10" s="1" customFormat="1" ht="18.75" customHeight="1" x14ac:dyDescent="0.25">
      <c r="B84" s="15" t="s">
        <v>3</v>
      </c>
      <c r="C84" s="15" t="s">
        <v>4</v>
      </c>
      <c r="D84" s="58"/>
      <c r="E84" s="16" t="s">
        <v>108</v>
      </c>
      <c r="F84" s="16" t="s">
        <v>108</v>
      </c>
      <c r="G84" s="16" t="s">
        <v>3</v>
      </c>
      <c r="H84" s="16" t="s">
        <v>4</v>
      </c>
      <c r="I84" s="16" t="s">
        <v>3</v>
      </c>
      <c r="J84" s="16" t="s">
        <v>4</v>
      </c>
    </row>
    <row r="85" spans="2:10" s="1" customFormat="1" ht="18.75" customHeight="1" x14ac:dyDescent="0.25">
      <c r="B85" s="89">
        <v>20</v>
      </c>
      <c r="C85" s="89">
        <v>20</v>
      </c>
      <c r="D85" s="90" t="s">
        <v>87</v>
      </c>
      <c r="E85" s="91">
        <v>50</v>
      </c>
      <c r="F85" s="3">
        <f>E85*J$7</f>
        <v>4.54021265</v>
      </c>
      <c r="G85" s="3">
        <f>B85*E85</f>
        <v>1000</v>
      </c>
      <c r="H85" s="3">
        <f>C85*E85</f>
        <v>1000</v>
      </c>
      <c r="I85" s="3">
        <f>B85*F85</f>
        <v>90.804253000000003</v>
      </c>
      <c r="J85" s="3">
        <f>C85*F85</f>
        <v>90.804253000000003</v>
      </c>
    </row>
    <row r="86" spans="2:10" s="1" customFormat="1" ht="18.75" customHeight="1" x14ac:dyDescent="0.25">
      <c r="B86" s="89">
        <v>1</v>
      </c>
      <c r="C86" s="89">
        <v>1</v>
      </c>
      <c r="D86" s="90" t="s">
        <v>88</v>
      </c>
      <c r="E86" s="91">
        <v>300</v>
      </c>
      <c r="F86" s="3">
        <f t="shared" ref="F86:F88" si="37">E86*J$7</f>
        <v>27.241275900000002</v>
      </c>
      <c r="G86" s="3">
        <f t="shared" ref="G86:G88" si="38">B86*E86</f>
        <v>300</v>
      </c>
      <c r="H86" s="3">
        <f t="shared" ref="H86:H88" si="39">C86*E86</f>
        <v>300</v>
      </c>
      <c r="I86" s="3">
        <f t="shared" ref="I86:I88" si="40">B86*F86</f>
        <v>27.241275900000002</v>
      </c>
      <c r="J86" s="3">
        <f t="shared" ref="J86:J88" si="41">C86*F86</f>
        <v>27.241275900000002</v>
      </c>
    </row>
    <row r="87" spans="2:10" s="1" customFormat="1" ht="18.75" customHeight="1" x14ac:dyDescent="0.25">
      <c r="B87" s="89">
        <v>200</v>
      </c>
      <c r="C87" s="89">
        <v>200</v>
      </c>
      <c r="D87" s="90" t="s">
        <v>119</v>
      </c>
      <c r="E87" s="91">
        <v>20</v>
      </c>
      <c r="F87" s="3">
        <f t="shared" si="37"/>
        <v>1.81608506</v>
      </c>
      <c r="G87" s="3">
        <f>B87*E87</f>
        <v>4000</v>
      </c>
      <c r="H87" s="3">
        <f t="shared" si="39"/>
        <v>4000</v>
      </c>
      <c r="I87" s="3">
        <f t="shared" si="40"/>
        <v>363.21701200000001</v>
      </c>
      <c r="J87" s="3">
        <f t="shared" si="41"/>
        <v>363.21701200000001</v>
      </c>
    </row>
    <row r="88" spans="2:10" s="1" customFormat="1" ht="18.75" customHeight="1" x14ac:dyDescent="0.25">
      <c r="B88" s="89"/>
      <c r="C88" s="89"/>
      <c r="D88" s="90" t="s">
        <v>16</v>
      </c>
      <c r="E88" s="91">
        <v>50</v>
      </c>
      <c r="F88" s="3">
        <f t="shared" si="37"/>
        <v>4.54021265</v>
      </c>
      <c r="G88" s="3">
        <f t="shared" si="38"/>
        <v>0</v>
      </c>
      <c r="H88" s="3">
        <f t="shared" si="39"/>
        <v>0</v>
      </c>
      <c r="I88" s="3">
        <f t="shared" si="40"/>
        <v>0</v>
      </c>
      <c r="J88" s="3">
        <f t="shared" si="41"/>
        <v>0</v>
      </c>
    </row>
    <row r="89" spans="2:10" s="1" customFormat="1" ht="18.75" customHeight="1" x14ac:dyDescent="0.25">
      <c r="B89" s="49" t="s">
        <v>89</v>
      </c>
      <c r="C89" s="50"/>
      <c r="D89" s="50"/>
      <c r="E89" s="50"/>
      <c r="F89" s="51"/>
      <c r="G89" s="52">
        <f t="shared" ref="G89:H89" si="42">SUM(G84:G88)</f>
        <v>5300</v>
      </c>
      <c r="H89" s="52">
        <f t="shared" si="42"/>
        <v>5300</v>
      </c>
      <c r="I89" s="52">
        <f>SUM(I84:I88)</f>
        <v>481.26254090000003</v>
      </c>
      <c r="J89" s="52">
        <f>SUM(J84:J88)</f>
        <v>481.26254090000003</v>
      </c>
    </row>
    <row r="91" spans="2:10" s="1" customFormat="1" ht="18.75" customHeight="1" x14ac:dyDescent="0.25">
      <c r="B91" s="65" t="s">
        <v>90</v>
      </c>
      <c r="C91" s="65"/>
      <c r="D91" s="65"/>
      <c r="E91" s="56" t="str">
        <f>Introduction!C8</f>
        <v>SEK</v>
      </c>
      <c r="F91" s="56" t="s">
        <v>107</v>
      </c>
      <c r="G91" s="57" t="str">
        <f>Introduction!C8</f>
        <v>SEK</v>
      </c>
      <c r="H91" s="57"/>
      <c r="I91" s="57" t="s">
        <v>107</v>
      </c>
      <c r="J91" s="57"/>
    </row>
    <row r="92" spans="2:10" s="1" customFormat="1" ht="18.75" customHeight="1" x14ac:dyDescent="0.25">
      <c r="B92" s="15" t="s">
        <v>3</v>
      </c>
      <c r="C92" s="15" t="s">
        <v>4</v>
      </c>
      <c r="D92" s="58"/>
      <c r="E92" s="16" t="s">
        <v>108</v>
      </c>
      <c r="F92" s="16" t="s">
        <v>108</v>
      </c>
      <c r="G92" s="16" t="s">
        <v>3</v>
      </c>
      <c r="H92" s="16" t="s">
        <v>4</v>
      </c>
      <c r="I92" s="16" t="s">
        <v>3</v>
      </c>
      <c r="J92" s="16" t="s">
        <v>4</v>
      </c>
    </row>
    <row r="93" spans="2:10" s="1" customFormat="1" ht="18.75" customHeight="1" x14ac:dyDescent="0.25">
      <c r="B93" s="89">
        <v>1</v>
      </c>
      <c r="C93" s="89">
        <v>1</v>
      </c>
      <c r="D93" s="90" t="s">
        <v>91</v>
      </c>
      <c r="E93" s="91">
        <v>10000</v>
      </c>
      <c r="F93" s="3">
        <f>E93*J$7</f>
        <v>908.04253000000006</v>
      </c>
      <c r="G93" s="3">
        <f>B93*E93</f>
        <v>10000</v>
      </c>
      <c r="H93" s="3">
        <f>C93*E93</f>
        <v>10000</v>
      </c>
      <c r="I93" s="3">
        <f>B93*F93</f>
        <v>908.04253000000006</v>
      </c>
      <c r="J93" s="3">
        <f>C93*F93</f>
        <v>908.04253000000006</v>
      </c>
    </row>
    <row r="94" spans="2:10" s="1" customFormat="1" ht="18.75" customHeight="1" x14ac:dyDescent="0.25">
      <c r="B94" s="89">
        <v>1</v>
      </c>
      <c r="C94" s="89">
        <v>1</v>
      </c>
      <c r="D94" s="90" t="s">
        <v>92</v>
      </c>
      <c r="E94" s="91">
        <v>5000</v>
      </c>
      <c r="F94" s="3">
        <f t="shared" ref="F94:F97" si="43">E94*J$7</f>
        <v>454.02126500000003</v>
      </c>
      <c r="G94" s="3">
        <f t="shared" ref="G94:G97" si="44">B94*E94</f>
        <v>5000</v>
      </c>
      <c r="H94" s="3">
        <f t="shared" ref="H94:H97" si="45">C94*E94</f>
        <v>5000</v>
      </c>
      <c r="I94" s="3">
        <f t="shared" ref="I94:I97" si="46">B94*F94</f>
        <v>454.02126500000003</v>
      </c>
      <c r="J94" s="3">
        <f t="shared" ref="J94:J97" si="47">C94*F94</f>
        <v>454.02126500000003</v>
      </c>
    </row>
    <row r="95" spans="2:10" s="1" customFormat="1" ht="18.75" customHeight="1" x14ac:dyDescent="0.25">
      <c r="B95" s="89">
        <v>1</v>
      </c>
      <c r="C95" s="89">
        <v>1</v>
      </c>
      <c r="D95" s="90" t="s">
        <v>94</v>
      </c>
      <c r="E95" s="91">
        <v>1000</v>
      </c>
      <c r="F95" s="3">
        <f t="shared" si="43"/>
        <v>90.804253000000003</v>
      </c>
      <c r="G95" s="3">
        <f t="shared" si="44"/>
        <v>1000</v>
      </c>
      <c r="H95" s="3">
        <f t="shared" si="45"/>
        <v>1000</v>
      </c>
      <c r="I95" s="3">
        <f t="shared" si="46"/>
        <v>90.804253000000003</v>
      </c>
      <c r="J95" s="3">
        <f t="shared" si="47"/>
        <v>90.804253000000003</v>
      </c>
    </row>
    <row r="96" spans="2:10" s="1" customFormat="1" ht="18.75" customHeight="1" x14ac:dyDescent="0.25">
      <c r="B96" s="89">
        <v>1</v>
      </c>
      <c r="C96" s="89">
        <v>1</v>
      </c>
      <c r="D96" s="90" t="s">
        <v>95</v>
      </c>
      <c r="E96" s="91">
        <v>1000</v>
      </c>
      <c r="F96" s="3">
        <f t="shared" si="43"/>
        <v>90.804253000000003</v>
      </c>
      <c r="G96" s="3">
        <f t="shared" si="44"/>
        <v>1000</v>
      </c>
      <c r="H96" s="3">
        <f t="shared" si="45"/>
        <v>1000</v>
      </c>
      <c r="I96" s="3">
        <f t="shared" si="46"/>
        <v>90.804253000000003</v>
      </c>
      <c r="J96" s="3">
        <f t="shared" si="47"/>
        <v>90.804253000000003</v>
      </c>
    </row>
    <row r="97" spans="2:10" s="1" customFormat="1" ht="18.75" customHeight="1" x14ac:dyDescent="0.25">
      <c r="B97" s="89">
        <v>10</v>
      </c>
      <c r="C97" s="89">
        <v>10</v>
      </c>
      <c r="D97" s="90" t="s">
        <v>16</v>
      </c>
      <c r="E97" s="91">
        <v>50</v>
      </c>
      <c r="F97" s="3">
        <f t="shared" si="43"/>
        <v>4.54021265</v>
      </c>
      <c r="G97" s="3">
        <f t="shared" si="44"/>
        <v>500</v>
      </c>
      <c r="H97" s="3">
        <f t="shared" si="45"/>
        <v>500</v>
      </c>
      <c r="I97" s="3">
        <f t="shared" si="46"/>
        <v>45.402126500000001</v>
      </c>
      <c r="J97" s="3">
        <f t="shared" si="47"/>
        <v>45.402126500000001</v>
      </c>
    </row>
    <row r="98" spans="2:10" s="1" customFormat="1" ht="18.75" customHeight="1" x14ac:dyDescent="0.25">
      <c r="B98" s="49" t="s">
        <v>93</v>
      </c>
      <c r="C98" s="50"/>
      <c r="D98" s="50"/>
      <c r="E98" s="50"/>
      <c r="F98" s="51"/>
      <c r="G98" s="52">
        <f t="shared" ref="G98:I98" si="48">SUM(G93:G97)</f>
        <v>17500</v>
      </c>
      <c r="H98" s="52">
        <f t="shared" si="48"/>
        <v>17500</v>
      </c>
      <c r="I98" s="52">
        <f t="shared" si="48"/>
        <v>1589.0744275</v>
      </c>
      <c r="J98" s="52">
        <f>SUM(J93:J97)</f>
        <v>1589.0744275</v>
      </c>
    </row>
    <row r="100" spans="2:10" s="1" customFormat="1" ht="18.75" customHeight="1" x14ac:dyDescent="0.25">
      <c r="B100" s="65" t="s">
        <v>96</v>
      </c>
      <c r="C100" s="65"/>
      <c r="D100" s="65"/>
      <c r="E100" s="56" t="str">
        <f>Introduction!C8</f>
        <v>SEK</v>
      </c>
      <c r="F100" s="56" t="s">
        <v>107</v>
      </c>
      <c r="G100" s="57" t="str">
        <f>Introduction!C8</f>
        <v>SEK</v>
      </c>
      <c r="H100" s="57"/>
      <c r="I100" s="57" t="s">
        <v>107</v>
      </c>
      <c r="J100" s="57"/>
    </row>
    <row r="101" spans="2:10" s="1" customFormat="1" ht="18.75" customHeight="1" x14ac:dyDescent="0.25">
      <c r="B101" s="15" t="s">
        <v>3</v>
      </c>
      <c r="C101" s="15" t="s">
        <v>4</v>
      </c>
      <c r="D101" s="58"/>
      <c r="E101" s="16" t="s">
        <v>108</v>
      </c>
      <c r="F101" s="16" t="s">
        <v>108</v>
      </c>
      <c r="G101" s="16" t="s">
        <v>3</v>
      </c>
      <c r="H101" s="16" t="s">
        <v>4</v>
      </c>
      <c r="I101" s="16" t="s">
        <v>3</v>
      </c>
      <c r="J101" s="16" t="s">
        <v>4</v>
      </c>
    </row>
    <row r="102" spans="2:10" s="1" customFormat="1" ht="18.75" customHeight="1" x14ac:dyDescent="0.25">
      <c r="B102" s="89">
        <v>1</v>
      </c>
      <c r="C102" s="89">
        <v>1</v>
      </c>
      <c r="D102" s="90" t="s">
        <v>98</v>
      </c>
      <c r="E102" s="91">
        <v>10000</v>
      </c>
      <c r="F102" s="3">
        <f>E102*J$7</f>
        <v>908.04253000000006</v>
      </c>
      <c r="G102" s="3">
        <f>B102*E102</f>
        <v>10000</v>
      </c>
      <c r="H102" s="3">
        <f>C102*E102</f>
        <v>10000</v>
      </c>
      <c r="I102" s="3">
        <f>B102*F102</f>
        <v>908.04253000000006</v>
      </c>
      <c r="J102" s="3">
        <f>C102*F102</f>
        <v>908.04253000000006</v>
      </c>
    </row>
    <row r="103" spans="2:10" s="1" customFormat="1" ht="18.75" customHeight="1" x14ac:dyDescent="0.25">
      <c r="B103" s="89">
        <v>6</v>
      </c>
      <c r="C103" s="89">
        <v>6</v>
      </c>
      <c r="D103" s="90" t="s">
        <v>99</v>
      </c>
      <c r="E103" s="91">
        <v>200</v>
      </c>
      <c r="F103" s="3">
        <f t="shared" ref="F103:F106" si="49">E103*J$7</f>
        <v>18.1608506</v>
      </c>
      <c r="G103" s="3">
        <f t="shared" ref="G103:G106" si="50">B103*E103</f>
        <v>1200</v>
      </c>
      <c r="H103" s="3">
        <f t="shared" ref="H103:H106" si="51">C103*E103</f>
        <v>1200</v>
      </c>
      <c r="I103" s="3">
        <f t="shared" ref="I103:I106" si="52">B103*F103</f>
        <v>108.96510359999999</v>
      </c>
      <c r="J103" s="3">
        <f t="shared" ref="J103:J106" si="53">C103*F103</f>
        <v>108.96510359999999</v>
      </c>
    </row>
    <row r="104" spans="2:10" s="1" customFormat="1" ht="18.75" customHeight="1" x14ac:dyDescent="0.25">
      <c r="B104" s="89">
        <v>4</v>
      </c>
      <c r="C104" s="89">
        <v>4</v>
      </c>
      <c r="D104" s="90" t="s">
        <v>100</v>
      </c>
      <c r="E104" s="91">
        <v>50</v>
      </c>
      <c r="F104" s="3">
        <f t="shared" si="49"/>
        <v>4.54021265</v>
      </c>
      <c r="G104" s="3">
        <f t="shared" si="50"/>
        <v>200</v>
      </c>
      <c r="H104" s="3">
        <f t="shared" si="51"/>
        <v>200</v>
      </c>
      <c r="I104" s="3">
        <f t="shared" si="52"/>
        <v>18.1608506</v>
      </c>
      <c r="J104" s="3">
        <f t="shared" si="53"/>
        <v>18.1608506</v>
      </c>
    </row>
    <row r="105" spans="2:10" s="1" customFormat="1" ht="18.75" customHeight="1" x14ac:dyDescent="0.25">
      <c r="B105" s="89">
        <v>6</v>
      </c>
      <c r="C105" s="89">
        <v>6</v>
      </c>
      <c r="D105" s="90" t="s">
        <v>101</v>
      </c>
      <c r="E105" s="91">
        <v>20</v>
      </c>
      <c r="F105" s="3">
        <f t="shared" si="49"/>
        <v>1.81608506</v>
      </c>
      <c r="G105" s="3">
        <f t="shared" si="50"/>
        <v>120</v>
      </c>
      <c r="H105" s="3">
        <f t="shared" si="51"/>
        <v>120</v>
      </c>
      <c r="I105" s="3">
        <f t="shared" si="52"/>
        <v>10.896510360000001</v>
      </c>
      <c r="J105" s="3">
        <f t="shared" si="53"/>
        <v>10.896510360000001</v>
      </c>
    </row>
    <row r="106" spans="2:10" s="1" customFormat="1" ht="18.75" customHeight="1" x14ac:dyDescent="0.25">
      <c r="B106" s="89"/>
      <c r="C106" s="89"/>
      <c r="D106" s="90" t="s">
        <v>16</v>
      </c>
      <c r="E106" s="91">
        <v>50</v>
      </c>
      <c r="F106" s="3">
        <f t="shared" si="49"/>
        <v>4.54021265</v>
      </c>
      <c r="G106" s="3">
        <f t="shared" si="50"/>
        <v>0</v>
      </c>
      <c r="H106" s="3">
        <f t="shared" si="51"/>
        <v>0</v>
      </c>
      <c r="I106" s="3">
        <f t="shared" si="52"/>
        <v>0</v>
      </c>
      <c r="J106" s="3">
        <f t="shared" si="53"/>
        <v>0</v>
      </c>
    </row>
    <row r="107" spans="2:10" s="1" customFormat="1" ht="18.75" customHeight="1" x14ac:dyDescent="0.25">
      <c r="B107" s="49" t="s">
        <v>97</v>
      </c>
      <c r="C107" s="50"/>
      <c r="D107" s="50"/>
      <c r="E107" s="50"/>
      <c r="F107" s="51"/>
      <c r="G107" s="52">
        <f t="shared" ref="G107:H107" si="54">SUM(G101:G106)</f>
        <v>11520</v>
      </c>
      <c r="H107" s="52">
        <f t="shared" si="54"/>
        <v>11520</v>
      </c>
      <c r="I107" s="52">
        <f>SUM(I101:I106)</f>
        <v>1046.0649945600001</v>
      </c>
      <c r="J107" s="52">
        <f>SUM(J101:J106)</f>
        <v>1046.0649945600001</v>
      </c>
    </row>
  </sheetData>
  <sheetProtection algorithmName="SHA-512" hashValue="+ep4mcMOFvrtmzX6P89c+8avMVcUXXV+FxcB86VGPYmss4vUlNBg9KcYZ1BARBOcBosM1QDSLjxi057zCRZjsw==" saltValue="D8W0OfhAa5Wyy0Xr3xcPGw==" spinCount="100000" sheet="1" objects="1" scenarios="1" selectLockedCells="1"/>
  <mergeCells count="47">
    <mergeCell ref="B83:D83"/>
    <mergeCell ref="G83:H83"/>
    <mergeCell ref="I83:J83"/>
    <mergeCell ref="B91:D91"/>
    <mergeCell ref="G91:H91"/>
    <mergeCell ref="I91:J91"/>
    <mergeCell ref="B60:D60"/>
    <mergeCell ref="G60:H60"/>
    <mergeCell ref="I60:J60"/>
    <mergeCell ref="B71:D71"/>
    <mergeCell ref="G71:H71"/>
    <mergeCell ref="I71:J71"/>
    <mergeCell ref="B33:F33"/>
    <mergeCell ref="G35:H35"/>
    <mergeCell ref="I35:J35"/>
    <mergeCell ref="B35:D35"/>
    <mergeCell ref="B51:D51"/>
    <mergeCell ref="G51:H51"/>
    <mergeCell ref="I51:J51"/>
    <mergeCell ref="B8:F9"/>
    <mergeCell ref="G8:H8"/>
    <mergeCell ref="I8:J8"/>
    <mergeCell ref="C4:D4"/>
    <mergeCell ref="F4:H4"/>
    <mergeCell ref="I4:J5"/>
    <mergeCell ref="C5:D5"/>
    <mergeCell ref="F5:H5"/>
    <mergeCell ref="B89:F89"/>
    <mergeCell ref="B58:F58"/>
    <mergeCell ref="B24:F24"/>
    <mergeCell ref="B69:F69"/>
    <mergeCell ref="B49:F49"/>
    <mergeCell ref="B50:J50"/>
    <mergeCell ref="B25:J25"/>
    <mergeCell ref="B81:F81"/>
    <mergeCell ref="B34:J34"/>
    <mergeCell ref="I11:J11"/>
    <mergeCell ref="G11:H11"/>
    <mergeCell ref="B11:D11"/>
    <mergeCell ref="G26:H26"/>
    <mergeCell ref="I26:J26"/>
    <mergeCell ref="B26:D26"/>
    <mergeCell ref="B98:F98"/>
    <mergeCell ref="B107:F107"/>
    <mergeCell ref="B100:D100"/>
    <mergeCell ref="G100:H100"/>
    <mergeCell ref="I100:J100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B3" sqref="B3"/>
    </sheetView>
  </sheetViews>
  <sheetFormatPr baseColWidth="10" defaultRowHeight="15" x14ac:dyDescent="0.25"/>
  <cols>
    <col min="1" max="1" width="4.28515625" customWidth="1"/>
    <col min="4" max="4" width="36.5703125" customWidth="1"/>
    <col min="5" max="6" width="14.7109375" customWidth="1"/>
    <col min="7" max="10" width="16.7109375" customWidth="1"/>
  </cols>
  <sheetData>
    <row r="2" spans="2:10" s="1" customFormat="1" ht="31.5" x14ac:dyDescent="0.25">
      <c r="B2" s="46" t="s">
        <v>34</v>
      </c>
      <c r="C2" s="28"/>
      <c r="D2" s="28"/>
      <c r="E2" s="28"/>
      <c r="F2" s="28"/>
      <c r="G2" s="28"/>
      <c r="H2" s="28"/>
    </row>
    <row r="3" spans="2:10" s="24" customFormat="1" ht="26.25" x14ac:dyDescent="0.25">
      <c r="B3" s="27"/>
      <c r="C3" s="28"/>
      <c r="D3" s="28"/>
      <c r="E3" s="28"/>
      <c r="F3" s="28"/>
      <c r="G3" s="28"/>
      <c r="H3" s="28"/>
      <c r="I3" s="28"/>
      <c r="J3" s="28"/>
    </row>
    <row r="4" spans="2:10" s="1" customFormat="1" ht="18.75" x14ac:dyDescent="0.25">
      <c r="B4" s="33" t="s">
        <v>110</v>
      </c>
      <c r="C4" s="34" t="str">
        <f>Introduction!C4</f>
        <v>EDGC/EJDGC</v>
      </c>
      <c r="D4" s="34"/>
      <c r="E4" s="33" t="s">
        <v>112</v>
      </c>
      <c r="F4" s="35" t="str">
        <f>Introduction!C5</f>
        <v>2027</v>
      </c>
      <c r="G4" s="35"/>
      <c r="H4" s="35"/>
      <c r="I4" s="140" t="s">
        <v>122</v>
      </c>
      <c r="J4" s="140"/>
    </row>
    <row r="5" spans="2:10" s="1" customFormat="1" ht="18.75" x14ac:dyDescent="0.25">
      <c r="B5" s="33" t="s">
        <v>111</v>
      </c>
      <c r="C5" s="34" t="str">
        <f>Introduction!C6</f>
        <v>Stockholm</v>
      </c>
      <c r="D5" s="34"/>
      <c r="E5" s="33" t="s">
        <v>113</v>
      </c>
      <c r="F5" s="34" t="str">
        <f>Introduction!C7</f>
        <v>Sweden</v>
      </c>
      <c r="G5" s="34"/>
      <c r="H5" s="34"/>
      <c r="I5" s="140"/>
      <c r="J5" s="140"/>
    </row>
    <row r="7" spans="2:10" s="1" customFormat="1" ht="21" x14ac:dyDescent="0.25">
      <c r="B7" s="30"/>
      <c r="D7" s="6"/>
      <c r="E7" s="7"/>
      <c r="G7" s="6"/>
      <c r="J7" s="26"/>
    </row>
    <row r="8" spans="2:10" s="1" customFormat="1" x14ac:dyDescent="0.25">
      <c r="B8" s="123" t="s">
        <v>1</v>
      </c>
      <c r="C8" s="124"/>
      <c r="D8" s="124"/>
      <c r="E8" s="124"/>
      <c r="F8" s="125"/>
      <c r="G8" s="95" t="str">
        <f>Introduction!C8</f>
        <v>SEK</v>
      </c>
      <c r="H8" s="95"/>
      <c r="I8" s="95" t="s">
        <v>107</v>
      </c>
      <c r="J8" s="95"/>
    </row>
    <row r="9" spans="2:10" s="1" customFormat="1" x14ac:dyDescent="0.25">
      <c r="B9" s="126"/>
      <c r="C9" s="127"/>
      <c r="D9" s="127"/>
      <c r="E9" s="127"/>
      <c r="F9" s="128"/>
      <c r="G9" s="122" t="s">
        <v>3</v>
      </c>
      <c r="H9" s="122" t="s">
        <v>4</v>
      </c>
      <c r="I9" s="122" t="s">
        <v>3</v>
      </c>
      <c r="J9" s="122" t="s">
        <v>4</v>
      </c>
    </row>
    <row r="10" spans="2:10" s="1" customFormat="1" ht="15.75" x14ac:dyDescent="0.25">
      <c r="B10" s="129"/>
      <c r="C10" s="130"/>
      <c r="D10" s="130"/>
      <c r="E10" s="130"/>
      <c r="F10" s="131"/>
      <c r="G10" s="99">
        <f>Income!G9</f>
        <v>1045000</v>
      </c>
      <c r="H10" s="99">
        <f>Income!H9</f>
        <v>1020000</v>
      </c>
      <c r="I10" s="99">
        <f>Income!I9</f>
        <v>94890.444384999995</v>
      </c>
      <c r="J10" s="99">
        <f>Income!J9</f>
        <v>92620.338060000009</v>
      </c>
    </row>
    <row r="11" spans="2:10" s="1" customFormat="1" ht="18.75" customHeight="1" x14ac:dyDescent="0.25">
      <c r="B11" s="61"/>
      <c r="C11" s="61"/>
      <c r="D11" s="61"/>
      <c r="E11" s="61"/>
      <c r="F11" s="61"/>
      <c r="G11" s="62"/>
      <c r="H11" s="62"/>
      <c r="I11" s="62"/>
      <c r="J11" s="62"/>
    </row>
    <row r="12" spans="2:10" s="1" customFormat="1" x14ac:dyDescent="0.25">
      <c r="B12" s="107" t="s">
        <v>35</v>
      </c>
      <c r="C12" s="108"/>
      <c r="D12" s="108"/>
      <c r="E12" s="108"/>
      <c r="F12" s="109"/>
      <c r="G12" s="116" t="str">
        <f>Introduction!C8</f>
        <v>SEK</v>
      </c>
      <c r="H12" s="116"/>
      <c r="I12" s="116" t="s">
        <v>107</v>
      </c>
      <c r="J12" s="116"/>
    </row>
    <row r="13" spans="2:10" s="1" customFormat="1" x14ac:dyDescent="0.25">
      <c r="B13" s="132"/>
      <c r="C13" s="133"/>
      <c r="D13" s="133"/>
      <c r="E13" s="133"/>
      <c r="F13" s="134"/>
      <c r="G13" s="21" t="s">
        <v>3</v>
      </c>
      <c r="H13" s="21" t="s">
        <v>4</v>
      </c>
      <c r="I13" s="21" t="s">
        <v>3</v>
      </c>
      <c r="J13" s="21" t="s">
        <v>4</v>
      </c>
    </row>
    <row r="14" spans="2:10" s="1" customFormat="1" ht="15.75" x14ac:dyDescent="0.25">
      <c r="B14" s="110"/>
      <c r="C14" s="111"/>
      <c r="D14" s="111"/>
      <c r="E14" s="111"/>
      <c r="F14" s="112"/>
      <c r="G14" s="120">
        <f>Expenses!G9</f>
        <v>228820</v>
      </c>
      <c r="H14" s="120">
        <f>Expenses!H9</f>
        <v>146820</v>
      </c>
      <c r="I14" s="120">
        <f>Expenses!I9</f>
        <v>20777.829171460002</v>
      </c>
      <c r="J14" s="120">
        <f>Expenses!J9</f>
        <v>13331.880425459998</v>
      </c>
    </row>
    <row r="16" spans="2:10" s="1" customFormat="1" x14ac:dyDescent="0.25">
      <c r="B16" s="101" t="s">
        <v>123</v>
      </c>
      <c r="C16" s="102"/>
      <c r="D16" s="102"/>
      <c r="E16" s="102"/>
      <c r="F16" s="103"/>
      <c r="G16" s="135" t="str">
        <f>Introduction!C8</f>
        <v>SEK</v>
      </c>
      <c r="H16" s="135"/>
      <c r="I16" s="135" t="s">
        <v>107</v>
      </c>
      <c r="J16" s="135"/>
    </row>
    <row r="17" spans="2:10" s="1" customFormat="1" x14ac:dyDescent="0.25">
      <c r="B17" s="137"/>
      <c r="C17" s="138"/>
      <c r="D17" s="138"/>
      <c r="E17" s="138"/>
      <c r="F17" s="139"/>
      <c r="G17" s="20" t="s">
        <v>3</v>
      </c>
      <c r="H17" s="20" t="s">
        <v>4</v>
      </c>
      <c r="I17" s="20" t="s">
        <v>3</v>
      </c>
      <c r="J17" s="20" t="s">
        <v>4</v>
      </c>
    </row>
    <row r="18" spans="2:10" s="1" customFormat="1" ht="15.75" x14ac:dyDescent="0.25">
      <c r="B18" s="104"/>
      <c r="C18" s="105"/>
      <c r="D18" s="105"/>
      <c r="E18" s="105"/>
      <c r="F18" s="106"/>
      <c r="G18" s="136">
        <f>G10-G14</f>
        <v>816180</v>
      </c>
      <c r="H18" s="136">
        <f t="shared" ref="H18:J18" si="0">H10-H14</f>
        <v>873180</v>
      </c>
      <c r="I18" s="136">
        <f t="shared" si="0"/>
        <v>74112.61521353999</v>
      </c>
      <c r="J18" s="136">
        <f t="shared" si="0"/>
        <v>79288.457634540013</v>
      </c>
    </row>
  </sheetData>
  <sheetProtection algorithmName="SHA-512" hashValue="1oUoJ64VlL95D3sB5fDZGVflJHO9wxDbmkHIhp6wHBuf8P/6NAiq4q6sXDmx2lzV8BF6B45lLuIw207V8RNlng==" saltValue="3gRRDcuuXApXQXa0Nc0+fw==" spinCount="100000" sheet="1" objects="1" scenarios="1" selectLockedCells="1"/>
  <mergeCells count="14">
    <mergeCell ref="B12:F14"/>
    <mergeCell ref="G12:H12"/>
    <mergeCell ref="I12:J12"/>
    <mergeCell ref="B16:F18"/>
    <mergeCell ref="G16:H16"/>
    <mergeCell ref="I16:J16"/>
    <mergeCell ref="C4:D4"/>
    <mergeCell ref="F4:H4"/>
    <mergeCell ref="I4:J5"/>
    <mergeCell ref="C5:D5"/>
    <mergeCell ref="F5:H5"/>
    <mergeCell ref="B8:F10"/>
    <mergeCell ref="G8:H8"/>
    <mergeCell ref="I8:J8"/>
  </mergeCells>
  <conditionalFormatting sqref="G18:J18">
    <cfRule type="cellIs" dxfId="1" priority="2" operator="lessThan">
      <formula>0</formula>
    </cfRule>
  </conditionalFormatting>
  <conditionalFormatting sqref="G18:J1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Introduction</vt:lpstr>
      <vt:lpstr>Income</vt:lpstr>
      <vt:lpstr>Expenses</vt:lpstr>
      <vt:lpstr>Profit - Loss Summary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2025-10-15T15:44:35Z</cp:lastPrinted>
  <dcterms:created xsi:type="dcterms:W3CDTF">2025-10-04T09:21:12Z</dcterms:created>
  <dcterms:modified xsi:type="dcterms:W3CDTF">2025-10-17T12:52:07Z</dcterms:modified>
</cp:coreProperties>
</file>